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435" windowWidth="15480" windowHeight="11520" tabRatio="872" activeTab="0"/>
  </bookViews>
  <sheets>
    <sheet name="Consolidated income statement" sheetId="1" r:id="rId1"/>
    <sheet name="Comprehensive income statement" sheetId="2" r:id="rId2"/>
    <sheet name="Statement of financial position" sheetId="3" r:id="rId3"/>
    <sheet name="Statement of changes in equity" sheetId="4" r:id="rId4"/>
    <sheet name="Operating profit excl. EO items" sheetId="5" r:id="rId5"/>
    <sheet name="Key figures" sheetId="6" r:id="rId6"/>
    <sheet name="Statement of cash flows" sheetId="7" r:id="rId7"/>
    <sheet name="Segment information" sheetId="8" r:id="rId8"/>
    <sheet name="Quarterly" sheetId="9" r:id="rId9"/>
    <sheet name="Intang asset, PPT, CAP COMM" sheetId="10" r:id="rId10"/>
    <sheet name="Related-party transactions"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1">#REF!</definedName>
    <definedName name="a" localSheetId="11">#REF!</definedName>
    <definedName name="a" localSheetId="5">#REF!</definedName>
    <definedName name="a" localSheetId="8">#REF!</definedName>
    <definedName name="a" localSheetId="10">#REF!</definedName>
    <definedName name="a" localSheetId="7">#REF!</definedName>
    <definedName name="a" localSheetId="3">#REF!</definedName>
    <definedName name="a">#REF!</definedName>
    <definedName name="d" localSheetId="1">#REF!</definedName>
    <definedName name="d" localSheetId="11">#REF!</definedName>
    <definedName name="d" localSheetId="5">#REF!</definedName>
    <definedName name="d" localSheetId="8">#REF!</definedName>
    <definedName name="d" localSheetId="10">#REF!</definedName>
    <definedName name="d" localSheetId="7">#REF!</definedName>
    <definedName name="d" localSheetId="3">#REF!</definedName>
    <definedName name="d">#REF!</definedName>
    <definedName name="e" localSheetId="5">#REF!</definedName>
    <definedName name="e">#REF!</definedName>
    <definedName name="f" localSheetId="5">#REF!</definedName>
    <definedName name="f" localSheetId="8">#REF!</definedName>
    <definedName name="f" localSheetId="7">#REF!</definedName>
    <definedName name="f" localSheetId="3">#REF!</definedName>
    <definedName name="f">#REF!</definedName>
    <definedName name="g" localSheetId="1">#REF!</definedName>
    <definedName name="g" localSheetId="11">#REF!</definedName>
    <definedName name="g" localSheetId="5">#REF!</definedName>
    <definedName name="g" localSheetId="8">#REF!</definedName>
    <definedName name="g" localSheetId="7">#REF!</definedName>
    <definedName name="g" localSheetId="3">#REF!</definedName>
    <definedName name="g">#REF!</definedName>
    <definedName name="h" localSheetId="1">#REF!</definedName>
    <definedName name="h" localSheetId="11">#REF!</definedName>
    <definedName name="h" localSheetId="5">#REF!</definedName>
    <definedName name="h" localSheetId="8">#REF!</definedName>
    <definedName name="h" localSheetId="10">#REF!</definedName>
    <definedName name="h" localSheetId="7">#REF!</definedName>
    <definedName name="h" localSheetId="3">#REF!</definedName>
    <definedName name="h">#REF!</definedName>
    <definedName name="j" localSheetId="1">#REF!</definedName>
    <definedName name="j" localSheetId="11">#REF!</definedName>
    <definedName name="j" localSheetId="5">#REF!</definedName>
    <definedName name="j" localSheetId="8">#REF!</definedName>
    <definedName name="j" localSheetId="10">#REF!</definedName>
    <definedName name="j" localSheetId="7">#REF!</definedName>
    <definedName name="j" localSheetId="3">#REF!</definedName>
    <definedName name="j">#REF!</definedName>
    <definedName name="k" localSheetId="1">#REF!</definedName>
    <definedName name="k" localSheetId="11">#REF!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1">#REF!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1">#REF!</definedName>
    <definedName name="s" localSheetId="11">#REF!</definedName>
    <definedName name="s" localSheetId="5">#REF!</definedName>
    <definedName name="s" localSheetId="8">#REF!</definedName>
    <definedName name="s" localSheetId="10">#REF!</definedName>
    <definedName name="s" localSheetId="7">#REF!</definedName>
    <definedName name="s" localSheetId="3">#REF!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1">'Comprehensive income statement'!$A$1:$G$24</definedName>
    <definedName name="_xlnm.Print_Area" localSheetId="0">'Consolidated income statement'!$A$1:$J$43</definedName>
    <definedName name="_xlnm.Print_Area" localSheetId="11">'Contingent liabilities'!$A$1:$F$80</definedName>
    <definedName name="_xlnm.Print_Area" localSheetId="5">'Key figures'!$A$1:$G$29</definedName>
    <definedName name="_xlnm.Print_Area" localSheetId="4">'Operating profit excl. EO items'!$A$1:$F$17</definedName>
    <definedName name="_xlnm.Print_Area" localSheetId="8">'Quarterly'!$A$1:$I$40</definedName>
    <definedName name="_xlnm.Print_Area" localSheetId="10">'Related-party transactions'!$A$1:$E$25</definedName>
    <definedName name="_xlnm.Print_Area" localSheetId="7">'Segment information'!$A$1:$K$111</definedName>
    <definedName name="_xlnm.Print_Area" localSheetId="6">'Statement of cash flows'!$A$1:$D$67</definedName>
    <definedName name="_xlnm.Print_Area" localSheetId="2">'Statement of financial position'!$A$1:$D$89</definedName>
    <definedName name="u" localSheetId="1">#REF!</definedName>
    <definedName name="u" localSheetId="11">#REF!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workbook>
</file>

<file path=xl/sharedStrings.xml><?xml version="1.0" encoding="utf-8"?>
<sst xmlns="http://schemas.openxmlformats.org/spreadsheetml/2006/main" count="503" uniqueCount="277">
  <si>
    <t>%</t>
  </si>
  <si>
    <t xml:space="preserve">     </t>
  </si>
  <si>
    <t>Yhteensä</t>
  </si>
  <si>
    <t>1 000 €</t>
  </si>
  <si>
    <t xml:space="preserve">LASSILA &amp; TIKANOJA </t>
  </si>
  <si>
    <t xml:space="preserve">LASSILA &amp; TIKANOJA  </t>
  </si>
  <si>
    <t>Ympäristöpalvelut</t>
  </si>
  <si>
    <t>Luokittelun muutoksesta johtuvat oikaisut</t>
  </si>
  <si>
    <t>Ulkoinen</t>
  </si>
  <si>
    <t>Eliminoinnit</t>
  </si>
  <si>
    <t>Toimialojen välinen</t>
  </si>
  <si>
    <t>1-12/2009</t>
  </si>
  <si>
    <t>Uusiutuvat energialähteet</t>
  </si>
  <si>
    <t>Kiinteistönhoito</t>
  </si>
  <si>
    <t>Siivous- ja käyttäjäpalvelut</t>
  </si>
  <si>
    <t>Gearing, %</t>
  </si>
  <si>
    <t>10-12/2010</t>
  </si>
  <si>
    <t>1-3/2011</t>
  </si>
  <si>
    <t>1-3/2012</t>
  </si>
  <si>
    <t>10-12/2011</t>
  </si>
  <si>
    <t>7-9/2011</t>
  </si>
  <si>
    <t>4-6/2011</t>
  </si>
  <si>
    <t>1-12/2011</t>
  </si>
  <si>
    <t>12/2011</t>
  </si>
  <si>
    <t xml:space="preserve"> </t>
  </si>
  <si>
    <t>9/2010</t>
  </si>
  <si>
    <t>4-6/2012</t>
  </si>
  <si>
    <t>7-9/2012</t>
  </si>
  <si>
    <t>1-9/2011</t>
  </si>
  <si>
    <t>1-9/2012</t>
  </si>
  <si>
    <t>9/2012</t>
  </si>
  <si>
    <t>9/2011</t>
  </si>
  <si>
    <t>CONSOLIDATED INCOME STATEMENT</t>
  </si>
  <si>
    <t>EUR 1 000</t>
  </si>
  <si>
    <t>Net sales</t>
  </si>
  <si>
    <t>Cost of sales</t>
  </si>
  <si>
    <t>Gross profit</t>
  </si>
  <si>
    <t>Other operating income</t>
  </si>
  <si>
    <t>Selling and marketing costs</t>
  </si>
  <si>
    <t>Administrative expenses</t>
  </si>
  <si>
    <t>Other operating expenses</t>
  </si>
  <si>
    <t>Impairment, non-current assets</t>
  </si>
  <si>
    <t>Impairment, goodwill and other intangible assets</t>
  </si>
  <si>
    <t>Operating profit</t>
  </si>
  <si>
    <t>Finance income</t>
  </si>
  <si>
    <t>Finance costs</t>
  </si>
  <si>
    <t>Profit before tax</t>
  </si>
  <si>
    <t>Income tax expense</t>
  </si>
  <si>
    <t>Profit for the period</t>
  </si>
  <si>
    <t>Attributable to:</t>
  </si>
  <si>
    <t>Equity holders of the company</t>
  </si>
  <si>
    <t>Non-controlling interest</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</si>
  <si>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</si>
  <si>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</si>
  <si>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</si>
  <si>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</si>
  <si>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</si>
  <si>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</si>
  <si>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</si>
  <si>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Revaluation reserve</t>
  </si>
  <si>
    <t>Gains in the period</t>
  </si>
  <si>
    <t>Current available-for-sale investments</t>
  </si>
  <si>
    <t>Currency translation differences</t>
  </si>
  <si>
    <t xml:space="preserve">Currency translation differences non-controlling interest </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</si>
  <si>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</si>
  <si>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</si>
  <si>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</si>
  <si>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</si>
  <si>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</si>
  <si>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</si>
  <si>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</si>
  <si>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</si>
  <si>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</si>
  <si>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</si>
  <si>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</si>
  <si>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</si>
  <si>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</si>
  <si>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</si>
  <si>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</si>
  <si>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</si>
  <si>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</si>
  <si>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</si>
  <si>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</si>
  <si>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</si>
  <si>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</si>
  <si>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</si>
  <si>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</si>
  <si>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</si>
  <si>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</si>
  <si>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</si>
  <si>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</si>
  <si>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</si>
  <si>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</si>
  <si>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</si>
  <si>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</si>
  <si>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</si>
  <si>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</si>
  <si>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</si>
  <si>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</si>
  <si>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</si>
  <si>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Unrestricted equity reserve</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</si>
  <si>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</si>
  <si>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</si>
  <si>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</si>
  <si>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</si>
  <si>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</si>
  <si>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</si>
  <si>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</si>
  <si>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</si>
  <si>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</si>
  <si>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</si>
  <si>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</si>
  <si>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</si>
  <si>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</si>
  <si>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</si>
  <si>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</si>
  <si>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CHANGES IN EQUITY</t>
  </si>
  <si>
    <t>Equity at 1 January 2012</t>
  </si>
  <si>
    <t>Expense recognition of share-based benefits</t>
  </si>
  <si>
    <t>Repurchase of own shares</t>
  </si>
  <si>
    <t>Capital repayment</t>
  </si>
  <si>
    <t>Total comprehensive income</t>
  </si>
  <si>
    <t>Equity at 1 January 2011</t>
  </si>
  <si>
    <t>Dividends paid</t>
  </si>
  <si>
    <t>Transfer from revaluation reserve</t>
  </si>
  <si>
    <t>Equity at 30 September 2012</t>
  </si>
  <si>
    <t>Equity at 30 September 2011</t>
  </si>
  <si>
    <t>Hedging reserve</t>
  </si>
  <si>
    <t>Invested unrestricted equity reserve</t>
  </si>
  <si>
    <t>Equity attributable to equity holders of the company</t>
  </si>
  <si>
    <t>BREAKDOWN OF OPERATING PROFIT EXCLUDING NON-RECURRING ITEMS</t>
  </si>
  <si>
    <t>EUR million</t>
  </si>
  <si>
    <t>Non-recurring items:</t>
  </si>
  <si>
    <t>Gain on sale of holding in L&amp;T Recoil Oy</t>
  </si>
  <si>
    <t>Impairment of hazardous waste treatment facility in Tuusula</t>
  </si>
  <si>
    <t>Impairment of L&amp;T Biowatti</t>
  </si>
  <si>
    <t>Discontinuation of wood pellet business of L&amp;T Biowatti</t>
  </si>
  <si>
    <t>Discontinuation of cleaning business in Moscow</t>
  </si>
  <si>
    <t>Restructuring costs</t>
  </si>
  <si>
    <t>Operating profit excluding non-recurring items</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</si>
  <si>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</si>
  <si>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</si>
  <si>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</si>
  <si>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</si>
  <si>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</si>
  <si>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</si>
  <si>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</si>
  <si>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</si>
  <si>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</si>
  <si>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</si>
  <si>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</si>
  <si>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</si>
  <si>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</si>
  <si>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</si>
  <si>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</si>
  <si>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</si>
  <si>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</si>
  <si>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</si>
  <si>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2012: 7.1%, WACC 2011: 7.7%</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</si>
  <si>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</si>
  <si>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</si>
  <si>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</si>
  <si>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</si>
  <si>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</si>
  <si>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</si>
  <si>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</si>
  <si>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</si>
  <si>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</si>
  <si>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</si>
  <si>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</si>
  <si>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</si>
  <si>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</si>
  <si>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</si>
  <si>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</si>
  <si>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</si>
  <si>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</si>
  <si>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Group companies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</si>
  <si>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</si>
  <si>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</si>
  <si>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</si>
  <si>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</si>
  <si>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</si>
  <si>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</si>
  <si>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</si>
  <si>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</si>
  <si>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issuance of shares</t>
  </si>
  <si>
    <t>Change in short-term borrowings</t>
  </si>
  <si>
    <t>Proceeds from long-term borrowings</t>
  </si>
  <si>
    <t>Repayments of long-term borrowings</t>
  </si>
  <si>
    <t>Dividends paid and other asset distribution</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</si>
  <si>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</si>
  <si>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</si>
  <si>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</si>
  <si>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</si>
  <si>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</si>
  <si>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</si>
  <si>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</si>
  <si>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Money market investments</t>
  </si>
  <si>
    <t>Total</t>
  </si>
  <si>
    <t>SEGMENT INFORMATION</t>
  </si>
  <si>
    <t>NET SALES</t>
  </si>
  <si>
    <t>Environmental Services</t>
  </si>
  <si>
    <t>Cleaning and Office 
Support Services</t>
  </si>
  <si>
    <t>Property Maintenance</t>
  </si>
  <si>
    <t>Renewable Energy Sources</t>
  </si>
  <si>
    <t>Eliminations</t>
  </si>
  <si>
    <t>L&amp;T total</t>
  </si>
  <si>
    <t>OPERATING PROFIT</t>
  </si>
  <si>
    <t>Group admin. and other</t>
  </si>
  <si>
    <t>Finance costs, net</t>
  </si>
  <si>
    <t>OTHER SEGMENT INFORMATION</t>
  </si>
  <si>
    <t>Assets</t>
  </si>
  <si>
    <t>Unallocated assets</t>
  </si>
  <si>
    <t>Unallocated liabilities</t>
  </si>
  <si>
    <t>Capital expenditure</t>
  </si>
  <si>
    <t>Depreciation and amortisation</t>
  </si>
  <si>
    <t>Impairment</t>
  </si>
  <si>
    <t>External</t>
  </si>
  <si>
    <t>Inter-division</t>
  </si>
  <si>
    <t>Total net sales, change %</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</si>
  <si>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</si>
  <si>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</si>
  <si>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</si>
  <si>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</si>
  <si>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</si>
  <si>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</si>
  <si>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</si>
  <si>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</si>
  <si>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</si>
  <si>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</si>
  <si>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</si>
  <si>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</si>
  <si>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</si>
  <si>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</si>
  <si>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</si>
  <si>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</si>
  <si>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</si>
  <si>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</si>
  <si>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</si>
  <si>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</si>
  <si>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</si>
  <si>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</si>
  <si>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</si>
  <si>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</si>
  <si>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</si>
  <si>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</si>
  <si>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</si>
  <si>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</si>
  <si>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</si>
  <si>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</si>
  <si>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</si>
  <si>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</si>
  <si>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</si>
  <si>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External liabilities</t>
  </si>
  <si>
    <t>Lassila &amp; Tikanoja plc has given a guarantee for a share of 50 percent of L&amp;T Recoil Oy's financial liabilities.</t>
  </si>
  <si>
    <t>The guarantee is valid no later than the maturity date of the liabilities on 31 August 2014.</t>
  </si>
  <si>
    <t>The financial liabilities of L&amp;T Recoil totalled EUR 33.6 million on 30 June 2012.</t>
  </si>
  <si>
    <t>Operating lease liabilities</t>
  </si>
  <si>
    <t>Maturity not later than one year</t>
  </si>
  <si>
    <t>Maturity later than one year and not later than five years</t>
  </si>
  <si>
    <t>Maturity later than five years</t>
  </si>
  <si>
    <t>Liabilities associated with derivative agreements</t>
  </si>
  <si>
    <t>Interest rate and currency swaps</t>
  </si>
  <si>
    <t>Nominal values of interest rate and currency swaps*</t>
  </si>
  <si>
    <t>Fair value</t>
  </si>
  <si>
    <t>Nominal value of interest rate swaps**</t>
  </si>
  <si>
    <t xml:space="preserve">** Hedge accounting under IAS 39 has not been applied to these interest rate swaps. Changes in fair values have been recognised in finance income and costs.
</t>
  </si>
  <si>
    <t>* The interest rate and currency swaps are used to hedge cash flow related to a floating rate loan, and hedge accounting under IAS 39 has been applied to it. The hedges have been effective, and the changes in the fair values are shown in the consolidated statement of comprehensive income for the period. On the balance sheet date, the value of foreign currency loans was EUR 0.9 million negative. The fair values of the swap contracts are based on the market data at the balance sheet date.</t>
  </si>
  <si>
    <t>Commodity derivatives</t>
  </si>
  <si>
    <t>metric tons</t>
  </si>
  <si>
    <t>Nominal values of diesel swaps</t>
  </si>
  <si>
    <t>Fair value, EUR 1000</t>
  </si>
  <si>
    <t>Commodity derivative contracts were concluded for hedging of future diesel oil purchases. IAS39-compliant hedge accounting will be applied to these contracts, and the effective change in fair value will be recognised in the hedging reserve within equity. The fair values of commodity derivatives are based on market quotations at the balance sheet date.</t>
  </si>
  <si>
    <t>Currency derivatives</t>
  </si>
  <si>
    <t>Nominal values of forward contracts</t>
  </si>
  <si>
    <t xml:space="preserve">Maturity not later than one year </t>
  </si>
  <si>
    <t>Hedge accounting under IAS 39 has not been applied to currency derivatives. Changes in fair values have been recognised in finance income and costs.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</si>
</sst>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S Sans Serif"/>
      <family val="2"/>
    </font>
    <font>
      <sz val="9"/>
      <name val="Arial"/>
      <family val="2"/>
    </font>
    <font>
      <b/>
      <sz val="10"/>
      <color indexed="10"/>
      <name val="MS Sans Serif"/>
      <family val="2"/>
    </font>
    <font>
      <sz val="8.5"/>
      <color indexed="57"/>
      <name val="MS Sans Serif"/>
      <family val="2"/>
    </font>
    <font>
      <b/>
      <sz val="9"/>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4" fillId="0" borderId="0" applyNumberFormat="0" applyFill="0" applyBorder="0" applyAlignment="0" applyProtection="0"/>
    <xf numFmtId="0" fontId="16" fillId="9" borderId="0" applyNumberFormat="0" applyBorder="0" applyAlignment="0" applyProtection="0"/>
    <xf numFmtId="0" fontId="17" fillId="44" borderId="1" applyNumberFormat="0" applyAlignment="0" applyProtection="0"/>
    <xf numFmtId="0" fontId="18" fillId="45"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0" fillId="46" borderId="6" applyNumberFormat="0" applyFont="0" applyAlignment="0" applyProtection="0"/>
    <xf numFmtId="0" fontId="38" fillId="47" borderId="0" applyNumberFormat="0" applyBorder="0" applyAlignment="0" applyProtection="0"/>
    <xf numFmtId="0" fontId="5" fillId="0" borderId="0" applyNumberFormat="0" applyFill="0" applyBorder="0" applyAlignment="0" applyProtection="0"/>
    <xf numFmtId="0" fontId="39" fillId="48" borderId="0" applyNumberFormat="0" applyBorder="0" applyAlignment="0" applyProtection="0"/>
    <xf numFmtId="0" fontId="24" fillId="13" borderId="1" applyNumberFormat="0" applyAlignment="0" applyProtection="0"/>
    <xf numFmtId="0" fontId="40" fillId="49" borderId="7" applyNumberFormat="0" applyAlignment="0" applyProtection="0"/>
    <xf numFmtId="0" fontId="25" fillId="0" borderId="8" applyNumberFormat="0" applyFill="0" applyAlignment="0" applyProtection="0"/>
    <xf numFmtId="0" fontId="41" fillId="0" borderId="9" applyNumberFormat="0" applyFill="0" applyAlignment="0" applyProtection="0"/>
    <xf numFmtId="0" fontId="42" fillId="50" borderId="0" applyNumberFormat="0" applyBorder="0" applyAlignment="0" applyProtection="0"/>
    <xf numFmtId="0" fontId="26"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52" borderId="10" applyNumberFormat="0" applyFont="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27" fillId="44" borderId="14"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53" borderId="7" applyNumberFormat="0" applyAlignment="0" applyProtection="0"/>
    <xf numFmtId="0" fontId="50" fillId="54" borderId="16" applyNumberFormat="0" applyAlignment="0" applyProtection="0"/>
    <xf numFmtId="0" fontId="28" fillId="0" borderId="0" applyNumberFormat="0" applyFill="0" applyBorder="0" applyAlignment="0" applyProtection="0"/>
    <xf numFmtId="0" fontId="29" fillId="0" borderId="17" applyNumberFormat="0" applyFill="0" applyAlignment="0" applyProtection="0"/>
    <xf numFmtId="0" fontId="51" fillId="49" borderId="18"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cellStyleXfs>
  <cellXfs count="453">
    <xf numFmtId="0" fontId="0" fillId="0" borderId="0" xfId="0" applyAlignment="1">
      <alignment/>
    </xf>
    <xf numFmtId="0" fontId="8" fillId="0" borderId="0" xfId="88" applyFont="1">
      <alignment/>
      <protection/>
    </xf>
    <xf numFmtId="0" fontId="9" fillId="0" borderId="0" xfId="88" applyFont="1">
      <alignment/>
      <protection/>
    </xf>
    <xf numFmtId="0" fontId="10" fillId="0" borderId="0" xfId="88" applyFont="1">
      <alignment/>
      <protection/>
    </xf>
    <xf numFmtId="0" fontId="11" fillId="0" borderId="0" xfId="88" applyFont="1">
      <alignment/>
      <protection/>
    </xf>
    <xf numFmtId="3" fontId="9" fillId="0" borderId="0" xfId="88" applyNumberFormat="1" applyFont="1">
      <alignment/>
      <protection/>
    </xf>
    <xf numFmtId="0" fontId="9" fillId="0" borderId="19" xfId="88" applyFont="1" applyBorder="1" applyAlignment="1">
      <alignment horizontal="left"/>
      <protection/>
    </xf>
    <xf numFmtId="0" fontId="9" fillId="0" borderId="0" xfId="88" applyFont="1" applyAlignment="1">
      <alignment horizontal="left"/>
      <protection/>
    </xf>
    <xf numFmtId="0" fontId="9" fillId="0" borderId="0" xfId="88" applyFont="1" applyBorder="1" applyAlignment="1">
      <alignment horizontal="left"/>
      <protection/>
    </xf>
    <xf numFmtId="0" fontId="11" fillId="0" borderId="0" xfId="88" applyFont="1" applyBorder="1" applyAlignment="1">
      <alignment horizontal="left"/>
      <protection/>
    </xf>
    <xf numFmtId="0" fontId="9" fillId="0" borderId="0" xfId="88" applyFont="1" applyAlignment="1" quotePrefix="1">
      <alignment horizontal="left"/>
      <protection/>
    </xf>
    <xf numFmtId="0" fontId="11" fillId="0" borderId="0" xfId="88" applyFont="1" applyBorder="1">
      <alignment/>
      <protection/>
    </xf>
    <xf numFmtId="0" fontId="11" fillId="0" borderId="0" xfId="88" applyFont="1" applyAlignment="1">
      <alignment horizontal="left"/>
      <protection/>
    </xf>
    <xf numFmtId="0" fontId="11" fillId="0" borderId="0" xfId="88" applyFont="1" applyAlignment="1">
      <alignment wrapText="1"/>
      <protection/>
    </xf>
    <xf numFmtId="0" fontId="9" fillId="0" borderId="0" xfId="88" applyFont="1" applyBorder="1" applyAlignment="1" quotePrefix="1">
      <alignment horizontal="left"/>
      <protection/>
    </xf>
    <xf numFmtId="0" fontId="9" fillId="0" borderId="0" xfId="88" applyFont="1" applyAlignment="1" quotePrefix="1">
      <alignment horizontal="left" indent="1"/>
      <protection/>
    </xf>
    <xf numFmtId="0" fontId="9" fillId="0" borderId="19" xfId="88" applyFont="1" applyBorder="1" applyAlignment="1" quotePrefix="1">
      <alignment horizontal="left" indent="1"/>
      <protection/>
    </xf>
    <xf numFmtId="0" fontId="9" fillId="0" borderId="0" xfId="88" applyFont="1" applyAlignment="1">
      <alignment horizontal="left" indent="1"/>
      <protection/>
    </xf>
    <xf numFmtId="0" fontId="11" fillId="0" borderId="20" xfId="88" applyFont="1" applyBorder="1" applyAlignment="1">
      <alignment horizontal="left"/>
      <protection/>
    </xf>
    <xf numFmtId="0" fontId="9" fillId="0" borderId="0" xfId="88" applyFont="1" applyBorder="1">
      <alignment/>
      <protection/>
    </xf>
    <xf numFmtId="0" fontId="9" fillId="0" borderId="19" xfId="88" applyFont="1" applyBorder="1" applyAlignment="1">
      <alignment horizontal="left" indent="1"/>
      <protection/>
    </xf>
    <xf numFmtId="0" fontId="11" fillId="0" borderId="0" xfId="88" applyFont="1" applyAlignment="1">
      <alignment horizontal="left" indent="1"/>
      <protection/>
    </xf>
    <xf numFmtId="0" fontId="8" fillId="0" borderId="0" xfId="100" applyFont="1" applyBorder="1">
      <alignment/>
      <protection/>
    </xf>
    <xf numFmtId="0" fontId="9" fillId="0" borderId="0" xfId="96" applyFont="1" applyBorder="1" applyAlignment="1" quotePrefix="1">
      <alignment horizontal="left"/>
      <protection/>
    </xf>
    <xf numFmtId="0" fontId="11" fillId="0" borderId="0" xfId="96" applyFont="1">
      <alignment/>
      <protection/>
    </xf>
    <xf numFmtId="0" fontId="9" fillId="0" borderId="0" xfId="96" applyFont="1">
      <alignment/>
      <protection/>
    </xf>
    <xf numFmtId="0" fontId="9" fillId="0" borderId="0" xfId="96" applyFont="1" applyAlignment="1">
      <alignment horizontal="left" indent="1"/>
      <protection/>
    </xf>
    <xf numFmtId="0" fontId="9" fillId="0" borderId="0" xfId="96" applyFont="1" applyBorder="1">
      <alignment/>
      <protection/>
    </xf>
    <xf numFmtId="0" fontId="9" fillId="0" borderId="19" xfId="96" applyFont="1" applyBorder="1" applyAlignment="1">
      <alignment horizontal="left" indent="1"/>
      <protection/>
    </xf>
    <xf numFmtId="0" fontId="11" fillId="0" borderId="0" xfId="96" applyFont="1" applyBorder="1">
      <alignment/>
      <protection/>
    </xf>
    <xf numFmtId="0" fontId="9" fillId="0" borderId="0" xfId="101" applyFont="1" applyAlignment="1">
      <alignment horizontal="left"/>
      <protection/>
    </xf>
    <xf numFmtId="0" fontId="9" fillId="0" borderId="0" xfId="101" applyFont="1">
      <alignment/>
      <protection/>
    </xf>
    <xf numFmtId="0" fontId="11" fillId="0" borderId="0" xfId="101" applyFont="1" applyBorder="1">
      <alignment/>
      <protection/>
    </xf>
    <xf numFmtId="0" fontId="9" fillId="0" borderId="0" xfId="101" applyFont="1" applyBorder="1">
      <alignment/>
      <protection/>
    </xf>
    <xf numFmtId="0" fontId="9" fillId="0" borderId="0" xfId="95" applyFont="1" applyAlignment="1">
      <alignment horizontal="left"/>
      <protection/>
    </xf>
    <xf numFmtId="0" fontId="9" fillId="0" borderId="0" xfId="97" applyFont="1">
      <alignment/>
      <protection/>
    </xf>
    <xf numFmtId="0" fontId="11" fillId="0" borderId="0" xfId="97" applyFont="1">
      <alignment/>
      <protection/>
    </xf>
    <xf numFmtId="0" fontId="11" fillId="0" borderId="0" xfId="95" applyFont="1">
      <alignment/>
      <protection/>
    </xf>
    <xf numFmtId="0" fontId="9" fillId="0" borderId="0" xfId="95" applyFont="1">
      <alignment/>
      <protection/>
    </xf>
    <xf numFmtId="0" fontId="9" fillId="0" borderId="0" xfId="95" applyFont="1" applyBorder="1">
      <alignment/>
      <protection/>
    </xf>
    <xf numFmtId="0" fontId="9" fillId="0" borderId="19" xfId="95" applyFont="1" applyBorder="1" applyAlignment="1" quotePrefix="1">
      <alignment horizontal="left"/>
      <protection/>
    </xf>
    <xf numFmtId="0" fontId="9" fillId="0" borderId="0" xfId="99" applyFont="1">
      <alignment/>
      <protection/>
    </xf>
    <xf numFmtId="3" fontId="9" fillId="0" borderId="0" xfId="95" applyNumberFormat="1" applyFont="1">
      <alignment/>
      <protection/>
    </xf>
    <xf numFmtId="173" fontId="9" fillId="0" borderId="0" xfId="95" applyNumberFormat="1" applyFont="1" applyAlignment="1">
      <alignment horizontal="right"/>
      <protection/>
    </xf>
    <xf numFmtId="0" fontId="9" fillId="0" borderId="19" xfId="99" applyFont="1" applyBorder="1">
      <alignment/>
      <protection/>
    </xf>
    <xf numFmtId="0" fontId="11" fillId="0" borderId="0" xfId="95" applyFont="1" applyBorder="1" applyAlignment="1">
      <alignment horizontal="right"/>
      <protection/>
    </xf>
    <xf numFmtId="173" fontId="9" fillId="0" borderId="0" xfId="95" applyNumberFormat="1" applyFont="1">
      <alignment/>
      <protection/>
    </xf>
    <xf numFmtId="3" fontId="9" fillId="0" borderId="0" xfId="97" applyNumberFormat="1" applyFont="1" applyAlignment="1">
      <alignment horizontal="right"/>
      <protection/>
    </xf>
    <xf numFmtId="3" fontId="9" fillId="0" borderId="0" xfId="97" applyNumberFormat="1" applyFont="1">
      <alignment/>
      <protection/>
    </xf>
    <xf numFmtId="0" fontId="9" fillId="0" borderId="0" xfId="97" applyFont="1" applyBorder="1">
      <alignment/>
      <protection/>
    </xf>
    <xf numFmtId="0" fontId="11" fillId="0" borderId="0" xfId="97" applyFont="1" applyAlignment="1" quotePrefix="1">
      <alignment horizontal="left"/>
      <protection/>
    </xf>
    <xf numFmtId="3" fontId="9" fillId="0" borderId="0" xfId="97" applyNumberFormat="1" applyFont="1" applyBorder="1">
      <alignment/>
      <protection/>
    </xf>
    <xf numFmtId="0" fontId="9" fillId="0" borderId="19" xfId="97" applyFont="1" applyBorder="1">
      <alignment/>
      <protection/>
    </xf>
    <xf numFmtId="0" fontId="11" fillId="0" borderId="0" xfId="97" applyFont="1" applyBorder="1" applyAlignment="1" quotePrefix="1">
      <alignment horizontal="right"/>
      <protection/>
    </xf>
    <xf numFmtId="174" fontId="9" fillId="0" borderId="0" xfId="97" applyNumberFormat="1" applyFont="1">
      <alignment/>
      <protection/>
    </xf>
    <xf numFmtId="176" fontId="9" fillId="0" borderId="0" xfId="97" applyNumberFormat="1" applyFont="1">
      <alignment/>
      <protection/>
    </xf>
    <xf numFmtId="173" fontId="9" fillId="0" borderId="0" xfId="95" applyNumberFormat="1" applyFont="1" applyBorder="1">
      <alignment/>
      <protection/>
    </xf>
    <xf numFmtId="0" fontId="11" fillId="0" borderId="0" xfId="98" applyFont="1">
      <alignment/>
      <protection/>
    </xf>
    <xf numFmtId="6" fontId="9" fillId="0" borderId="19" xfId="98" applyNumberFormat="1" applyFont="1" applyBorder="1" applyAlignment="1">
      <alignment horizontal="left"/>
      <protection/>
    </xf>
    <xf numFmtId="0" fontId="9" fillId="0" borderId="0" xfId="98" applyFont="1">
      <alignment/>
      <protection/>
    </xf>
    <xf numFmtId="0" fontId="9" fillId="0" borderId="0" xfId="98" applyFont="1" applyAlignment="1">
      <alignment horizontal="left" indent="1"/>
      <protection/>
    </xf>
    <xf numFmtId="0" fontId="11" fillId="0" borderId="0" xfId="98" applyFont="1" applyAlignment="1">
      <alignment horizontal="left"/>
      <protection/>
    </xf>
    <xf numFmtId="6" fontId="9" fillId="0" borderId="0" xfId="98" applyNumberFormat="1" applyFont="1" applyBorder="1" applyAlignment="1">
      <alignment horizontal="left"/>
      <protection/>
    </xf>
    <xf numFmtId="3" fontId="9" fillId="0" borderId="0" xfId="101" applyNumberFormat="1" applyFont="1" applyFill="1" applyAlignment="1" quotePrefix="1">
      <alignment horizontal="right"/>
      <protection/>
    </xf>
    <xf numFmtId="3" fontId="9" fillId="0" borderId="0" xfId="95" applyNumberFormat="1" applyFont="1" applyFill="1">
      <alignment/>
      <protection/>
    </xf>
    <xf numFmtId="3" fontId="9" fillId="0" borderId="19" xfId="95" applyNumberFormat="1" applyFont="1" applyFill="1" applyBorder="1">
      <alignment/>
      <protection/>
    </xf>
    <xf numFmtId="0" fontId="9" fillId="0" borderId="0" xfId="104">
      <alignment/>
      <protection/>
    </xf>
    <xf numFmtId="0" fontId="9" fillId="0" borderId="0" xfId="104" applyFont="1">
      <alignment/>
      <protection/>
    </xf>
    <xf numFmtId="0" fontId="9" fillId="0" borderId="0" xfId="88" applyFont="1" applyBorder="1" applyAlignment="1">
      <alignment horizontal="left" vertical="center"/>
      <protection/>
    </xf>
    <xf numFmtId="0" fontId="0" fillId="0" borderId="0" xfId="0" applyAlignment="1">
      <alignment vertical="center"/>
    </xf>
    <xf numFmtId="0" fontId="9" fillId="0" borderId="0" xfId="104" applyFont="1" applyBorder="1">
      <alignment/>
      <protection/>
    </xf>
    <xf numFmtId="0" fontId="11" fillId="0" borderId="0" xfId="104" applyFont="1">
      <alignment/>
      <protection/>
    </xf>
    <xf numFmtId="0" fontId="8" fillId="0" borderId="0" xfId="101" applyFont="1" applyBorder="1">
      <alignment/>
      <protection/>
    </xf>
    <xf numFmtId="0" fontId="8" fillId="0" borderId="0" xfId="97" applyFont="1">
      <alignment/>
      <protection/>
    </xf>
    <xf numFmtId="3" fontId="9" fillId="0" borderId="0" xfId="91" applyNumberFormat="1" applyFont="1" applyBorder="1" applyAlignment="1" applyProtection="1">
      <alignment horizontal="right"/>
      <protection/>
    </xf>
    <xf numFmtId="3" fontId="11" fillId="0" borderId="0" xfId="91" applyNumberFormat="1" applyFont="1" applyBorder="1" applyAlignment="1" applyProtection="1">
      <alignment horizontal="right"/>
      <protection/>
    </xf>
    <xf numFmtId="0" fontId="9" fillId="0" borderId="0" xfId="91" applyFont="1" applyBorder="1">
      <alignment/>
      <protection/>
    </xf>
    <xf numFmtId="3" fontId="11" fillId="0" borderId="0" xfId="91" applyNumberFormat="1" applyFont="1" applyBorder="1">
      <alignment/>
      <protection/>
    </xf>
    <xf numFmtId="2" fontId="9" fillId="0" borderId="0" xfId="91" applyNumberFormat="1" applyFont="1" applyBorder="1">
      <alignment/>
      <protection/>
    </xf>
    <xf numFmtId="0" fontId="9" fillId="0" borderId="0" xfId="91" applyFont="1" applyBorder="1" applyAlignment="1" applyProtection="1">
      <alignment horizontal="left"/>
      <protection/>
    </xf>
    <xf numFmtId="0" fontId="11" fillId="0" borderId="0" xfId="91" applyFont="1" applyBorder="1" applyAlignment="1" applyProtection="1">
      <alignment horizontal="left"/>
      <protection/>
    </xf>
    <xf numFmtId="0" fontId="11" fillId="0" borderId="0" xfId="91" applyFont="1" applyBorder="1">
      <alignment/>
      <protection/>
    </xf>
    <xf numFmtId="0" fontId="11" fillId="0" borderId="0" xfId="88" applyFont="1" applyBorder="1" applyAlignment="1">
      <alignment wrapText="1"/>
      <protection/>
    </xf>
    <xf numFmtId="3" fontId="9" fillId="0" borderId="0" xfId="88" applyNumberFormat="1" applyFont="1" applyFill="1">
      <alignment/>
      <protection/>
    </xf>
    <xf numFmtId="3" fontId="9" fillId="0" borderId="19" xfId="88" applyNumberFormat="1" applyFont="1" applyFill="1" applyBorder="1">
      <alignment/>
      <protection/>
    </xf>
    <xf numFmtId="3" fontId="9" fillId="0" borderId="0" xfId="88" applyNumberFormat="1" applyFont="1" applyFill="1" applyBorder="1">
      <alignment/>
      <protection/>
    </xf>
    <xf numFmtId="0" fontId="9" fillId="0" borderId="0" xfId="88" applyFont="1" applyFill="1">
      <alignment/>
      <protection/>
    </xf>
    <xf numFmtId="3" fontId="9" fillId="0" borderId="21" xfId="88" applyNumberFormat="1" applyFont="1" applyFill="1" applyBorder="1">
      <alignment/>
      <protection/>
    </xf>
    <xf numFmtId="0" fontId="9" fillId="0" borderId="0" xfId="88" applyFont="1" applyFill="1" applyBorder="1">
      <alignment/>
      <protection/>
    </xf>
    <xf numFmtId="14" fontId="11" fillId="0" borderId="19" xfId="90" applyNumberFormat="1" applyFont="1" applyFill="1" applyBorder="1" applyAlignment="1" quotePrefix="1">
      <alignment horizontal="right"/>
      <protection/>
    </xf>
    <xf numFmtId="3" fontId="9" fillId="0" borderId="20" xfId="88" applyNumberFormat="1" applyFont="1" applyFill="1" applyBorder="1">
      <alignment/>
      <protection/>
    </xf>
    <xf numFmtId="0" fontId="9" fillId="0" borderId="0" xfId="101" applyFont="1" applyFill="1">
      <alignment/>
      <protection/>
    </xf>
    <xf numFmtId="3" fontId="9" fillId="0" borderId="0" xfId="101" applyNumberFormat="1" applyFont="1" applyFill="1" applyAlignment="1">
      <alignment horizontal="right"/>
      <protection/>
    </xf>
    <xf numFmtId="4" fontId="11" fillId="0" borderId="0" xfId="96" applyNumberFormat="1" applyFont="1" applyFill="1" applyBorder="1" applyAlignment="1">
      <alignment horizontal="center"/>
      <protection/>
    </xf>
    <xf numFmtId="175" fontId="11" fillId="0" borderId="0" xfId="88" applyNumberFormat="1" applyFont="1" applyBorder="1" applyAlignment="1">
      <alignment horizontal="right"/>
      <protection/>
    </xf>
    <xf numFmtId="0" fontId="9" fillId="0" borderId="0" xfId="91" applyFont="1" applyFill="1" applyBorder="1" applyAlignment="1" applyProtection="1" quotePrefix="1">
      <alignment horizontal="left"/>
      <protection/>
    </xf>
    <xf numFmtId="14" fontId="11" fillId="0" borderId="0" xfId="91" applyNumberFormat="1" applyFont="1" applyFill="1" applyBorder="1" applyAlignment="1" applyProtection="1" quotePrefix="1">
      <alignment horizontal="right"/>
      <protection/>
    </xf>
    <xf numFmtId="0" fontId="9" fillId="0" borderId="0" xfId="91" applyFont="1" applyFill="1" applyBorder="1">
      <alignment/>
      <protection/>
    </xf>
    <xf numFmtId="0" fontId="11" fillId="0" borderId="0" xfId="91" applyFont="1" applyFill="1" applyBorder="1" applyAlignment="1" applyProtection="1" quotePrefix="1">
      <alignment horizontal="right"/>
      <protection/>
    </xf>
    <xf numFmtId="0" fontId="9" fillId="0" borderId="19" xfId="88" applyFont="1" applyFill="1" applyBorder="1" applyAlignment="1">
      <alignment horizontal="left"/>
      <protection/>
    </xf>
    <xf numFmtId="0" fontId="11" fillId="0" borderId="0" xfId="91" applyFont="1" applyFill="1" applyBorder="1" applyAlignment="1" applyProtection="1">
      <alignment horizontal="left"/>
      <protection/>
    </xf>
    <xf numFmtId="3" fontId="11" fillId="0" borderId="0" xfId="91" applyNumberFormat="1" applyFont="1" applyFill="1" applyBorder="1" applyAlignment="1" applyProtection="1">
      <alignment horizontal="right"/>
      <protection/>
    </xf>
    <xf numFmtId="0" fontId="9" fillId="0" borderId="0" xfId="91" applyFont="1" applyFill="1" applyBorder="1" applyAlignment="1" applyProtection="1">
      <alignment horizontal="left"/>
      <protection/>
    </xf>
    <xf numFmtId="3" fontId="9" fillId="0" borderId="0" xfId="91" applyNumberFormat="1" applyFont="1" applyFill="1" applyBorder="1" applyAlignment="1" applyProtection="1">
      <alignment horizontal="right"/>
      <protection/>
    </xf>
    <xf numFmtId="0" fontId="9" fillId="0" borderId="0" xfId="88" applyFont="1" applyFill="1" applyBorder="1" applyAlignment="1">
      <alignment horizontal="left"/>
      <protection/>
    </xf>
    <xf numFmtId="0" fontId="11" fillId="0" borderId="0" xfId="88" applyFont="1" applyFill="1" applyBorder="1" applyAlignment="1">
      <alignment horizontal="left"/>
      <protection/>
    </xf>
    <xf numFmtId="175" fontId="11" fillId="0" borderId="0" xfId="88" applyNumberFormat="1" applyFont="1" applyFill="1" applyBorder="1" applyAlignment="1">
      <alignment horizontal="right"/>
      <protection/>
    </xf>
    <xf numFmtId="175" fontId="11" fillId="0" borderId="0" xfId="88" applyNumberFormat="1" applyFont="1" applyAlignment="1" quotePrefix="1">
      <alignment horizontal="right"/>
      <protection/>
    </xf>
    <xf numFmtId="175" fontId="9" fillId="0" borderId="19" xfId="88" applyNumberFormat="1" applyFont="1" applyBorder="1" applyAlignment="1">
      <alignment horizontal="right"/>
      <protection/>
    </xf>
    <xf numFmtId="175" fontId="9" fillId="0" borderId="0" xfId="88" applyNumberFormat="1" applyFont="1" applyAlignment="1">
      <alignment horizontal="right"/>
      <protection/>
    </xf>
    <xf numFmtId="175" fontId="11" fillId="0" borderId="0" xfId="88" applyNumberFormat="1" applyFont="1" applyFill="1" applyAlignment="1">
      <alignment horizontal="right"/>
      <protection/>
    </xf>
    <xf numFmtId="175" fontId="9" fillId="0" borderId="0" xfId="88" applyNumberFormat="1" applyFont="1" applyFill="1" applyAlignment="1">
      <alignment horizontal="right"/>
      <protection/>
    </xf>
    <xf numFmtId="175" fontId="9" fillId="0" borderId="19" xfId="88" applyNumberFormat="1" applyFont="1" applyFill="1" applyBorder="1" applyAlignment="1">
      <alignment horizontal="right"/>
      <protection/>
    </xf>
    <xf numFmtId="175" fontId="9" fillId="0" borderId="0" xfId="88" applyNumberFormat="1" applyFont="1" applyFill="1" applyBorder="1" applyAlignment="1">
      <alignment horizontal="right"/>
      <protection/>
    </xf>
    <xf numFmtId="175" fontId="9" fillId="0" borderId="0" xfId="88" applyNumberFormat="1" applyFont="1" applyBorder="1" applyAlignment="1">
      <alignment horizontal="right"/>
      <protection/>
    </xf>
    <xf numFmtId="175" fontId="9" fillId="0" borderId="0" xfId="88" applyNumberFormat="1" applyFont="1" applyAlignment="1" quotePrefix="1">
      <alignment horizontal="right"/>
      <protection/>
    </xf>
    <xf numFmtId="0" fontId="11" fillId="0" borderId="19" xfId="95" applyFont="1" applyFill="1" applyBorder="1" applyAlignment="1" quotePrefix="1">
      <alignment horizontal="right"/>
      <protection/>
    </xf>
    <xf numFmtId="0" fontId="9" fillId="0" borderId="0" xfId="95" applyFont="1" applyFill="1">
      <alignment/>
      <protection/>
    </xf>
    <xf numFmtId="0" fontId="11" fillId="0" borderId="19" xfId="95" applyFont="1" applyFill="1" applyBorder="1" applyAlignment="1">
      <alignment horizontal="right"/>
      <protection/>
    </xf>
    <xf numFmtId="175" fontId="9" fillId="0" borderId="0" xfId="95" applyNumberFormat="1" applyFont="1" applyFill="1">
      <alignment/>
      <protection/>
    </xf>
    <xf numFmtId="175" fontId="9" fillId="0" borderId="19" xfId="95" applyNumberFormat="1" applyFont="1" applyFill="1" applyBorder="1">
      <alignment/>
      <protection/>
    </xf>
    <xf numFmtId="0" fontId="11" fillId="0" borderId="0" xfId="97" applyFont="1" applyBorder="1" applyAlignment="1" quotePrefix="1">
      <alignment horizontal="left"/>
      <protection/>
    </xf>
    <xf numFmtId="0" fontId="11" fillId="0" borderId="0" xfId="97" applyFont="1" applyBorder="1">
      <alignment/>
      <protection/>
    </xf>
    <xf numFmtId="0" fontId="11" fillId="0" borderId="0" xfId="101" applyFont="1" applyFill="1" applyBorder="1">
      <alignment/>
      <protection/>
    </xf>
    <xf numFmtId="175" fontId="9" fillId="0" borderId="0" xfId="99" applyNumberFormat="1" applyFont="1" applyFill="1" applyAlignment="1">
      <alignment horizontal="right"/>
      <protection/>
    </xf>
    <xf numFmtId="3" fontId="9" fillId="0" borderId="0" xfId="97" applyNumberFormat="1" applyFont="1" applyFill="1" applyAlignment="1" quotePrefix="1">
      <alignment horizontal="right"/>
      <protection/>
    </xf>
    <xf numFmtId="0" fontId="11" fillId="0" borderId="0" xfId="97" applyFont="1" applyFill="1">
      <alignment/>
      <protection/>
    </xf>
    <xf numFmtId="3" fontId="9" fillId="0" borderId="0" xfId="97" applyNumberFormat="1" applyFont="1" applyFill="1">
      <alignment/>
      <protection/>
    </xf>
    <xf numFmtId="3" fontId="9" fillId="0" borderId="0" xfId="97" applyNumberFormat="1" applyFont="1" applyFill="1" applyBorder="1">
      <alignment/>
      <protection/>
    </xf>
    <xf numFmtId="3" fontId="9" fillId="0" borderId="19" xfId="97" applyNumberFormat="1" applyFont="1" applyFill="1" applyBorder="1">
      <alignment/>
      <protection/>
    </xf>
    <xf numFmtId="6" fontId="11" fillId="0" borderId="19" xfId="97" applyNumberFormat="1" applyFont="1" applyFill="1" applyBorder="1" applyAlignment="1" quotePrefix="1">
      <alignment horizontal="right"/>
      <protection/>
    </xf>
    <xf numFmtId="0" fontId="9" fillId="0" borderId="0" xfId="97" applyFont="1" applyFill="1" applyBorder="1">
      <alignment/>
      <protection/>
    </xf>
    <xf numFmtId="0" fontId="9" fillId="0" borderId="0" xfId="97" applyFont="1" applyFill="1">
      <alignment/>
      <protection/>
    </xf>
    <xf numFmtId="175" fontId="9" fillId="0" borderId="0" xfId="97" applyNumberFormat="1" applyFont="1" applyFill="1">
      <alignment/>
      <protection/>
    </xf>
    <xf numFmtId="0" fontId="11" fillId="0" borderId="0" xfId="0" applyFont="1" applyAlignment="1">
      <alignment/>
    </xf>
    <xf numFmtId="0" fontId="9" fillId="0" borderId="0" xfId="0" applyFont="1" applyAlignment="1">
      <alignment/>
    </xf>
    <xf numFmtId="0" fontId="9" fillId="0" borderId="0" xfId="0" applyFont="1" applyBorder="1" applyAlignment="1">
      <alignment/>
    </xf>
    <xf numFmtId="3" fontId="9" fillId="0" borderId="0" xfId="95" applyNumberFormat="1" applyFont="1" applyFill="1" applyBorder="1">
      <alignment/>
      <protection/>
    </xf>
    <xf numFmtId="0" fontId="9" fillId="0" borderId="0" xfId="95" applyFont="1" applyFill="1" applyBorder="1">
      <alignment/>
      <protection/>
    </xf>
    <xf numFmtId="3" fontId="11" fillId="0" borderId="0" xfId="97" applyNumberFormat="1" applyFont="1" applyBorder="1">
      <alignment/>
      <protection/>
    </xf>
    <xf numFmtId="0" fontId="8" fillId="0" borderId="0" xfId="0" applyFont="1" applyAlignment="1">
      <alignment/>
    </xf>
    <xf numFmtId="0" fontId="9" fillId="0" borderId="0" xfId="0" applyFont="1" applyBorder="1" applyAlignment="1" quotePrefix="1">
      <alignment horizontal="center"/>
    </xf>
    <xf numFmtId="0" fontId="9" fillId="0" borderId="0" xfId="0" applyFont="1" applyBorder="1" applyAlignment="1">
      <alignment horizontal="right"/>
    </xf>
    <xf numFmtId="0" fontId="9" fillId="0" borderId="19" xfId="0" applyFont="1" applyBorder="1" applyAlignment="1">
      <alignment/>
    </xf>
    <xf numFmtId="3" fontId="11" fillId="0" borderId="0" xfId="88" applyNumberFormat="1" applyFont="1" applyFill="1" applyBorder="1">
      <alignment/>
      <protection/>
    </xf>
    <xf numFmtId="2" fontId="9" fillId="0" borderId="0" xfId="101" applyNumberFormat="1" applyFont="1" applyFill="1" applyAlignment="1">
      <alignment horizontal="right"/>
      <protection/>
    </xf>
    <xf numFmtId="3" fontId="9" fillId="0" borderId="0" xfId="104" applyNumberFormat="1" applyFill="1">
      <alignment/>
      <protection/>
    </xf>
    <xf numFmtId="0" fontId="9" fillId="0" borderId="0" xfId="98" applyFont="1" applyFill="1" applyAlignment="1">
      <alignment horizontal="right"/>
      <protection/>
    </xf>
    <xf numFmtId="3" fontId="9" fillId="0" borderId="0" xfId="98" applyNumberFormat="1" applyFont="1" applyFill="1">
      <alignment/>
      <protection/>
    </xf>
    <xf numFmtId="0" fontId="9" fillId="0" borderId="0" xfId="98" applyFont="1" applyFill="1" applyAlignment="1">
      <alignment/>
      <protection/>
    </xf>
    <xf numFmtId="0" fontId="9" fillId="0" borderId="0" xfId="98" applyFont="1" applyFill="1" applyBorder="1" applyAlignment="1" quotePrefix="1">
      <alignment horizontal="right"/>
      <protection/>
    </xf>
    <xf numFmtId="3" fontId="9" fillId="0" borderId="19" xfId="98" applyNumberFormat="1" applyFont="1" applyFill="1" applyBorder="1">
      <alignment/>
      <protection/>
    </xf>
    <xf numFmtId="3" fontId="9" fillId="0" borderId="0" xfId="104" applyNumberFormat="1">
      <alignment/>
      <protection/>
    </xf>
    <xf numFmtId="0" fontId="9" fillId="0" borderId="0" xfId="95" applyFont="1" applyFill="1" applyAlignment="1">
      <alignment horizontal="right"/>
      <protection/>
    </xf>
    <xf numFmtId="175" fontId="9" fillId="0" borderId="0" xfId="95" applyNumberFormat="1" applyFont="1" applyFill="1" applyAlignment="1">
      <alignment horizontal="right"/>
      <protection/>
    </xf>
    <xf numFmtId="0" fontId="9" fillId="0" borderId="0" xfId="96" applyFont="1" applyAlignment="1">
      <alignment horizontal="left" wrapText="1" indent="1"/>
      <protection/>
    </xf>
    <xf numFmtId="3" fontId="0" fillId="0" borderId="0" xfId="0" applyNumberFormat="1" applyAlignment="1">
      <alignment/>
    </xf>
    <xf numFmtId="0" fontId="11" fillId="0" borderId="0" xfId="95" applyFont="1" applyFill="1" applyBorder="1" applyAlignment="1" quotePrefix="1">
      <alignment horizontal="right"/>
      <protection/>
    </xf>
    <xf numFmtId="0" fontId="11" fillId="0" borderId="19" xfId="91" applyFont="1" applyFill="1" applyBorder="1" applyAlignment="1" applyProtection="1" quotePrefix="1">
      <alignment horizontal="right"/>
      <protection/>
    </xf>
    <xf numFmtId="3" fontId="9" fillId="0" borderId="0" xfId="88" applyNumberFormat="1" applyFont="1" applyFill="1" applyAlignment="1">
      <alignment horizontal="right"/>
      <protection/>
    </xf>
    <xf numFmtId="3" fontId="9" fillId="0" borderId="19" xfId="88" applyNumberFormat="1" applyFont="1" applyFill="1" applyBorder="1" applyAlignment="1">
      <alignment horizontal="right"/>
      <protection/>
    </xf>
    <xf numFmtId="3" fontId="9" fillId="0" borderId="0" xfId="88" applyNumberFormat="1" applyFont="1" applyFill="1" applyBorder="1" applyAlignment="1">
      <alignment horizontal="right"/>
      <protection/>
    </xf>
    <xf numFmtId="3" fontId="11" fillId="0" borderId="0" xfId="88" applyNumberFormat="1" applyFont="1" applyFill="1" applyBorder="1" applyAlignment="1">
      <alignment horizontal="right"/>
      <protection/>
    </xf>
    <xf numFmtId="2" fontId="9" fillId="0" borderId="0" xfId="88" applyNumberFormat="1" applyFont="1" applyFill="1" applyAlignment="1">
      <alignment horizontal="right"/>
      <protection/>
    </xf>
    <xf numFmtId="0" fontId="9" fillId="0" borderId="0" xfId="96" applyFont="1" applyBorder="1" applyAlignment="1">
      <alignment horizontal="left" indent="1"/>
      <protection/>
    </xf>
    <xf numFmtId="0" fontId="12" fillId="0" borderId="0" xfId="95" applyFont="1" applyFill="1" applyAlignment="1">
      <alignment horizontal="center"/>
      <protection/>
    </xf>
    <xf numFmtId="0" fontId="0" fillId="0" borderId="0" xfId="0" applyFill="1" applyAlignment="1">
      <alignment/>
    </xf>
    <xf numFmtId="0" fontId="11" fillId="0" borderId="19" xfId="98" applyFont="1" applyFill="1" applyBorder="1" applyAlignment="1" quotePrefix="1">
      <alignment horizontal="right"/>
      <protection/>
    </xf>
    <xf numFmtId="0" fontId="9" fillId="0" borderId="0" xfId="95" applyFont="1" applyFill="1" applyAlignment="1">
      <alignment horizontal="left"/>
      <protection/>
    </xf>
    <xf numFmtId="0" fontId="11" fillId="0" borderId="0" xfId="95" applyFont="1" applyFill="1">
      <alignment/>
      <protection/>
    </xf>
    <xf numFmtId="0" fontId="11" fillId="0" borderId="0" xfId="95" applyFont="1" applyFill="1" applyAlignment="1">
      <alignment horizontal="right"/>
      <protection/>
    </xf>
    <xf numFmtId="0" fontId="11" fillId="0" borderId="0" xfId="98" applyFont="1" applyFill="1">
      <alignment/>
      <protection/>
    </xf>
    <xf numFmtId="0" fontId="9" fillId="0" borderId="0" xfId="98" applyFont="1" applyFill="1">
      <alignment/>
      <protection/>
    </xf>
    <xf numFmtId="0" fontId="9" fillId="0" borderId="0" xfId="0" applyFont="1" applyFill="1" applyAlignment="1">
      <alignment/>
    </xf>
    <xf numFmtId="175" fontId="9" fillId="0" borderId="0" xfId="0" applyNumberFormat="1" applyFont="1" applyFill="1" applyAlignment="1">
      <alignment/>
    </xf>
    <xf numFmtId="0" fontId="9" fillId="0" borderId="0" xfId="102" applyFont="1" applyAlignment="1">
      <alignment horizontal="left"/>
      <protection/>
    </xf>
    <xf numFmtId="0" fontId="9" fillId="0" borderId="0" xfId="89" applyFont="1" applyFill="1" applyBorder="1">
      <alignment/>
      <protection/>
    </xf>
    <xf numFmtId="0" fontId="9" fillId="0" borderId="0" xfId="89" applyFont="1" applyFill="1" applyAlignment="1">
      <alignment horizontal="right"/>
      <protection/>
    </xf>
    <xf numFmtId="0" fontId="9" fillId="0" borderId="0" xfId="89" applyFont="1" applyFill="1">
      <alignment/>
      <protection/>
    </xf>
    <xf numFmtId="0" fontId="9" fillId="0" borderId="0" xfId="89" applyFont="1">
      <alignment/>
      <protection/>
    </xf>
    <xf numFmtId="0" fontId="8" fillId="0" borderId="0" xfId="89" applyFont="1" applyFill="1" applyBorder="1">
      <alignment/>
      <protection/>
    </xf>
    <xf numFmtId="0" fontId="8" fillId="0" borderId="0" xfId="89" applyFont="1" applyFill="1" applyAlignment="1">
      <alignment horizontal="right"/>
      <protection/>
    </xf>
    <xf numFmtId="0" fontId="9" fillId="0" borderId="0" xfId="89" applyFont="1" applyBorder="1">
      <alignment/>
      <protection/>
    </xf>
    <xf numFmtId="0" fontId="11" fillId="0" borderId="19" xfId="92" applyFont="1" applyFill="1" applyBorder="1" applyAlignment="1" applyProtection="1" quotePrefix="1">
      <alignment horizontal="right"/>
      <protection/>
    </xf>
    <xf numFmtId="14" fontId="11" fillId="0" borderId="0" xfId="92" applyNumberFormat="1" applyFont="1" applyFill="1" applyBorder="1" applyAlignment="1" applyProtection="1" quotePrefix="1">
      <alignment horizontal="right"/>
      <protection/>
    </xf>
    <xf numFmtId="3" fontId="9" fillId="0" borderId="0" xfId="89" applyNumberFormat="1" applyFont="1" applyFill="1">
      <alignment/>
      <protection/>
    </xf>
    <xf numFmtId="3" fontId="9" fillId="0" borderId="0" xfId="89" applyNumberFormat="1" applyFont="1" applyFill="1" applyBorder="1">
      <alignment/>
      <protection/>
    </xf>
    <xf numFmtId="3" fontId="11" fillId="0" borderId="0" xfId="89" applyNumberFormat="1" applyFont="1" applyFill="1" applyBorder="1">
      <alignment/>
      <protection/>
    </xf>
    <xf numFmtId="0" fontId="9" fillId="0" borderId="0" xfId="92" applyFont="1" applyFill="1" applyBorder="1" applyAlignment="1" applyProtection="1" quotePrefix="1">
      <alignment horizontal="left"/>
      <protection/>
    </xf>
    <xf numFmtId="0" fontId="11" fillId="0" borderId="0" xfId="92" applyFont="1" applyFill="1" applyBorder="1" applyAlignment="1" applyProtection="1">
      <alignment horizontal="left"/>
      <protection/>
    </xf>
    <xf numFmtId="3" fontId="11" fillId="0" borderId="0" xfId="92" applyNumberFormat="1" applyFont="1" applyFill="1" applyBorder="1" applyAlignment="1" applyProtection="1">
      <alignment horizontal="right"/>
      <protection/>
    </xf>
    <xf numFmtId="3" fontId="9" fillId="0" borderId="0" xfId="94" applyNumberFormat="1" applyFont="1" applyFill="1" applyBorder="1">
      <alignment/>
      <protection/>
    </xf>
    <xf numFmtId="3" fontId="9" fillId="0" borderId="19" xfId="94" applyNumberFormat="1" applyFont="1" applyFill="1" applyBorder="1">
      <alignment/>
      <protection/>
    </xf>
    <xf numFmtId="0" fontId="9" fillId="0" borderId="0" xfId="92" applyFont="1" applyFill="1" applyBorder="1" applyAlignment="1" applyProtection="1">
      <alignment horizontal="left"/>
      <protection/>
    </xf>
    <xf numFmtId="3" fontId="9" fillId="0" borderId="0" xfId="92" applyNumberFormat="1" applyFont="1" applyFill="1" applyBorder="1" applyAlignment="1" applyProtection="1">
      <alignment horizontal="right"/>
      <protection/>
    </xf>
    <xf numFmtId="0" fontId="9" fillId="0" borderId="0" xfId="92" applyFont="1" applyBorder="1">
      <alignment/>
      <protection/>
    </xf>
    <xf numFmtId="0" fontId="11" fillId="0" borderId="0" xfId="92" applyFont="1" applyBorder="1" applyAlignment="1" applyProtection="1" quotePrefix="1">
      <alignment horizontal="left"/>
      <protection/>
    </xf>
    <xf numFmtId="3" fontId="11" fillId="0" borderId="0" xfId="92" applyNumberFormat="1" applyFont="1" applyBorder="1" applyAlignment="1" applyProtection="1">
      <alignment horizontal="right"/>
      <protection/>
    </xf>
    <xf numFmtId="2" fontId="9" fillId="0" borderId="0" xfId="92" applyNumberFormat="1" applyFont="1" applyBorder="1">
      <alignment/>
      <protection/>
    </xf>
    <xf numFmtId="0" fontId="9" fillId="0" borderId="0" xfId="102" applyFont="1" applyFill="1" applyAlignment="1">
      <alignment horizontal="left"/>
      <protection/>
    </xf>
    <xf numFmtId="0" fontId="11" fillId="0" borderId="0" xfId="94" applyFont="1" applyFill="1">
      <alignment/>
      <protection/>
    </xf>
    <xf numFmtId="0" fontId="9" fillId="0" borderId="0" xfId="94" applyFont="1" applyFill="1">
      <alignment/>
      <protection/>
    </xf>
    <xf numFmtId="17" fontId="9" fillId="0" borderId="0" xfId="94" applyNumberFormat="1" applyFont="1" applyFill="1" applyBorder="1" applyAlignment="1">
      <alignment horizontal="right" wrapText="1"/>
      <protection/>
    </xf>
    <xf numFmtId="0" fontId="8" fillId="0" borderId="0" xfId="89" applyFont="1" applyFill="1">
      <alignment/>
      <protection/>
    </xf>
    <xf numFmtId="17" fontId="9" fillId="0" borderId="19" xfId="94" applyNumberFormat="1" applyFont="1" applyFill="1" applyBorder="1" applyAlignment="1">
      <alignment horizontal="right" wrapText="1"/>
      <protection/>
    </xf>
    <xf numFmtId="1" fontId="9" fillId="0" borderId="19" xfId="92" applyNumberFormat="1" applyFont="1" applyFill="1" applyBorder="1" applyAlignment="1" applyProtection="1">
      <alignment horizontal="right" wrapText="1"/>
      <protection/>
    </xf>
    <xf numFmtId="17" fontId="11" fillId="0" borderId="0" xfId="94" applyNumberFormat="1" applyFont="1" applyFill="1" applyBorder="1" applyAlignment="1" quotePrefix="1">
      <alignment horizontal="right"/>
      <protection/>
    </xf>
    <xf numFmtId="0" fontId="9" fillId="0" borderId="0" xfId="94" applyFont="1" applyFill="1" applyBorder="1">
      <alignment/>
      <protection/>
    </xf>
    <xf numFmtId="3" fontId="11" fillId="0" borderId="0" xfId="94" applyNumberFormat="1" applyFont="1" applyFill="1">
      <alignment/>
      <protection/>
    </xf>
    <xf numFmtId="3" fontId="9" fillId="0" borderId="0" xfId="94" applyNumberFormat="1" applyFont="1" applyFill="1">
      <alignment/>
      <protection/>
    </xf>
    <xf numFmtId="3" fontId="11" fillId="0" borderId="0" xfId="94" applyNumberFormat="1" applyFont="1" applyFill="1" applyBorder="1">
      <alignment/>
      <protection/>
    </xf>
    <xf numFmtId="0" fontId="9" fillId="0" borderId="19" xfId="94" applyFont="1" applyFill="1" applyBorder="1">
      <alignment/>
      <protection/>
    </xf>
    <xf numFmtId="0" fontId="11" fillId="0" borderId="19" xfId="0" applyFont="1" applyFill="1" applyBorder="1" applyAlignment="1" quotePrefix="1">
      <alignment horizontal="right"/>
    </xf>
    <xf numFmtId="0" fontId="9" fillId="0" borderId="22" xfId="95" applyFont="1" applyFill="1" applyBorder="1">
      <alignment/>
      <protection/>
    </xf>
    <xf numFmtId="0" fontId="11" fillId="0" borderId="22" xfId="95" applyFont="1" applyFill="1" applyBorder="1">
      <alignment/>
      <protection/>
    </xf>
    <xf numFmtId="0" fontId="11" fillId="0" borderId="23" xfId="95" applyFont="1" applyFill="1" applyBorder="1" applyAlignment="1">
      <alignment horizontal="right" wrapText="1"/>
      <protection/>
    </xf>
    <xf numFmtId="0" fontId="11" fillId="0" borderId="19" xfId="95" applyFont="1" applyFill="1" applyBorder="1" applyAlignment="1">
      <alignment horizontal="right" wrapText="1"/>
      <protection/>
    </xf>
    <xf numFmtId="175" fontId="9" fillId="0" borderId="19" xfId="97" applyNumberFormat="1" applyFont="1" applyFill="1" applyBorder="1">
      <alignment/>
      <protection/>
    </xf>
    <xf numFmtId="3" fontId="9" fillId="0" borderId="0" xfId="88" applyNumberFormat="1" applyFont="1" applyFill="1" applyBorder="1" applyAlignment="1">
      <alignment horizontal="left"/>
      <protection/>
    </xf>
    <xf numFmtId="3" fontId="11" fillId="0" borderId="0" xfId="88" applyNumberFormat="1" applyFont="1" applyFill="1" applyBorder="1" applyAlignment="1" quotePrefix="1">
      <alignment horizontal="right"/>
      <protection/>
    </xf>
    <xf numFmtId="0" fontId="11" fillId="0" borderId="0" xfId="88" applyFont="1" applyFill="1" applyBorder="1" applyAlignment="1">
      <alignment wrapText="1"/>
      <protection/>
    </xf>
    <xf numFmtId="0" fontId="8" fillId="0" borderId="0" xfId="88" applyFont="1" applyFill="1">
      <alignment/>
      <protection/>
    </xf>
    <xf numFmtId="0" fontId="10" fillId="0" borderId="0" xfId="88" applyFont="1" applyFill="1">
      <alignment/>
      <protection/>
    </xf>
    <xf numFmtId="0" fontId="9" fillId="0" borderId="0" xfId="101" applyFont="1" applyFill="1" applyAlignment="1">
      <alignment horizontal="left"/>
      <protection/>
    </xf>
    <xf numFmtId="3" fontId="9" fillId="0" borderId="0" xfId="0" applyNumberFormat="1" applyFont="1" applyFill="1" applyAlignment="1">
      <alignment/>
    </xf>
    <xf numFmtId="0" fontId="9" fillId="0" borderId="0" xfId="101" applyFont="1" applyFill="1" applyBorder="1">
      <alignment/>
      <protection/>
    </xf>
    <xf numFmtId="0" fontId="9" fillId="0" borderId="0" xfId="101" applyFont="1" applyFill="1" applyAlignment="1">
      <alignment horizontal="right"/>
      <protection/>
    </xf>
    <xf numFmtId="3" fontId="9" fillId="0" borderId="22" xfId="95" applyNumberFormat="1" applyFont="1" applyFill="1" applyBorder="1">
      <alignment/>
      <protection/>
    </xf>
    <xf numFmtId="3" fontId="9" fillId="0" borderId="0" xfId="99" applyNumberFormat="1" applyFont="1" applyFill="1">
      <alignment/>
      <protection/>
    </xf>
    <xf numFmtId="175" fontId="9" fillId="0" borderId="22" xfId="99" applyNumberFormat="1" applyFont="1" applyFill="1" applyBorder="1">
      <alignment/>
      <protection/>
    </xf>
    <xf numFmtId="3" fontId="9" fillId="0" borderId="0" xfId="99" applyNumberFormat="1" applyFont="1" applyFill="1" applyBorder="1">
      <alignment/>
      <protection/>
    </xf>
    <xf numFmtId="3" fontId="9" fillId="0" borderId="19" xfId="99" applyNumberFormat="1" applyFont="1" applyFill="1" applyBorder="1">
      <alignment/>
      <protection/>
    </xf>
    <xf numFmtId="175" fontId="9" fillId="0" borderId="23" xfId="99" applyNumberFormat="1" applyFont="1" applyFill="1" applyBorder="1">
      <alignment/>
      <protection/>
    </xf>
    <xf numFmtId="0" fontId="11" fillId="0" borderId="19" xfId="97" applyFont="1" applyFill="1" applyBorder="1" applyAlignment="1">
      <alignment horizontal="right"/>
      <protection/>
    </xf>
    <xf numFmtId="3" fontId="11" fillId="0" borderId="0" xfId="97" applyNumberFormat="1" applyFont="1" applyFill="1">
      <alignment/>
      <protection/>
    </xf>
    <xf numFmtId="0" fontId="9" fillId="0" borderId="19" xfId="97" applyFont="1" applyFill="1" applyBorder="1">
      <alignment/>
      <protection/>
    </xf>
    <xf numFmtId="175" fontId="9" fillId="0" borderId="0" xfId="99" applyNumberFormat="1" applyFont="1" applyFill="1">
      <alignment/>
      <protection/>
    </xf>
    <xf numFmtId="174" fontId="9" fillId="0" borderId="0" xfId="97" applyNumberFormat="1" applyFont="1" applyFill="1">
      <alignment/>
      <protection/>
    </xf>
    <xf numFmtId="0" fontId="8" fillId="0" borderId="0" xfId="101" applyFont="1" applyFill="1" applyBorder="1">
      <alignment/>
      <protection/>
    </xf>
    <xf numFmtId="0" fontId="11" fillId="0" borderId="19" xfId="101" applyFont="1" applyFill="1" applyBorder="1" applyAlignment="1" quotePrefix="1">
      <alignment horizontal="right"/>
      <protection/>
    </xf>
    <xf numFmtId="17" fontId="11" fillId="0" borderId="19" xfId="97" applyNumberFormat="1" applyFont="1" applyFill="1" applyBorder="1" applyAlignment="1" quotePrefix="1">
      <alignment horizontal="right"/>
      <protection/>
    </xf>
    <xf numFmtId="0" fontId="11" fillId="0" borderId="0" xfId="0" applyFont="1" applyFill="1" applyAlignment="1">
      <alignment/>
    </xf>
    <xf numFmtId="173" fontId="9" fillId="0" borderId="0" xfId="0" applyNumberFormat="1" applyFont="1" applyFill="1" applyAlignment="1">
      <alignment/>
    </xf>
    <xf numFmtId="3" fontId="9" fillId="0" borderId="0" xfId="94" applyNumberFormat="1" applyFont="1" applyFill="1" applyAlignment="1">
      <alignment/>
      <protection/>
    </xf>
    <xf numFmtId="0" fontId="11" fillId="0" borderId="0" xfId="88" applyFont="1" applyFill="1" applyAlignment="1">
      <alignment horizontal="right" wrapText="1"/>
      <protection/>
    </xf>
    <xf numFmtId="0" fontId="8" fillId="0" borderId="0" xfId="97" applyFont="1" applyFill="1">
      <alignment/>
      <protection/>
    </xf>
    <xf numFmtId="3" fontId="9" fillId="0" borderId="19" xfId="97" applyNumberFormat="1" applyFont="1" applyBorder="1">
      <alignment/>
      <protection/>
    </xf>
    <xf numFmtId="3" fontId="9" fillId="0" borderId="0" xfId="99" applyNumberFormat="1" applyFont="1">
      <alignment/>
      <protection/>
    </xf>
    <xf numFmtId="3" fontId="13" fillId="0" borderId="0" xfId="95" applyNumberFormat="1" applyFont="1" applyFill="1">
      <alignment/>
      <protection/>
    </xf>
    <xf numFmtId="3" fontId="31" fillId="0" borderId="0" xfId="0" applyNumberFormat="1" applyFont="1" applyFill="1" applyAlignment="1">
      <alignment/>
    </xf>
    <xf numFmtId="3" fontId="31" fillId="0" borderId="0" xfId="0" applyNumberFormat="1" applyFont="1" applyAlignment="1">
      <alignment/>
    </xf>
    <xf numFmtId="0" fontId="31" fillId="0" borderId="0" xfId="0" applyFont="1" applyAlignment="1">
      <alignment/>
    </xf>
    <xf numFmtId="6" fontId="9" fillId="0" borderId="0" xfId="98" applyNumberFormat="1" applyFont="1" applyFill="1" applyBorder="1" applyAlignment="1">
      <alignment horizontal="left"/>
      <protection/>
    </xf>
    <xf numFmtId="0" fontId="9" fillId="0" borderId="0" xfId="99" applyFont="1" applyBorder="1">
      <alignment/>
      <protection/>
    </xf>
    <xf numFmtId="0" fontId="9" fillId="0" borderId="0" xfId="94" applyFont="1" applyFill="1" applyAlignment="1">
      <alignment wrapText="1"/>
      <protection/>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9" fillId="0" borderId="0" xfId="101" applyFont="1" applyFill="1" applyBorder="1" applyAlignment="1">
      <alignment horizontal="right"/>
      <protection/>
    </xf>
    <xf numFmtId="3" fontId="0" fillId="0" borderId="0" xfId="0" applyNumberFormat="1" applyFill="1" applyAlignment="1">
      <alignment/>
    </xf>
    <xf numFmtId="0" fontId="8" fillId="0" borderId="0" xfId="0" applyFont="1" applyFill="1" applyAlignment="1">
      <alignment/>
    </xf>
    <xf numFmtId="173" fontId="11" fillId="0" borderId="0" xfId="101" applyNumberFormat="1" applyFont="1" applyFill="1" applyBorder="1" applyAlignment="1" quotePrefix="1">
      <alignment horizontal="right"/>
      <protection/>
    </xf>
    <xf numFmtId="2" fontId="9" fillId="0" borderId="0" xfId="101" applyNumberFormat="1" applyFont="1" applyFill="1" applyBorder="1" applyAlignment="1" quotePrefix="1">
      <alignment horizontal="right"/>
      <protection/>
    </xf>
    <xf numFmtId="175" fontId="9" fillId="0" borderId="0" xfId="101" applyNumberFormat="1" applyFont="1" applyFill="1" applyBorder="1" applyAlignment="1">
      <alignment horizontal="right"/>
      <protection/>
    </xf>
    <xf numFmtId="2" fontId="9" fillId="0" borderId="0" xfId="101" applyNumberFormat="1" applyFont="1" applyFill="1" applyBorder="1" applyAlignment="1">
      <alignment horizontal="right"/>
      <protection/>
    </xf>
    <xf numFmtId="173" fontId="9" fillId="0" borderId="0" xfId="101" applyNumberFormat="1" applyFont="1" applyFill="1" applyBorder="1" applyAlignment="1">
      <alignment horizontal="right"/>
      <protection/>
    </xf>
    <xf numFmtId="173" fontId="9" fillId="0" borderId="0" xfId="101" applyNumberFormat="1" applyFont="1" applyFill="1" applyBorder="1" applyAlignment="1" quotePrefix="1">
      <alignment horizontal="right"/>
      <protection/>
    </xf>
    <xf numFmtId="3" fontId="9" fillId="0" borderId="0" xfId="101" applyNumberFormat="1" applyFont="1" applyFill="1" applyBorder="1" applyAlignment="1" quotePrefix="1">
      <alignment horizontal="right"/>
      <protection/>
    </xf>
    <xf numFmtId="0" fontId="11" fillId="0" borderId="0" xfId="95" applyFont="1" applyFill="1" applyBorder="1" applyAlignment="1">
      <alignment horizontal="right"/>
      <protection/>
    </xf>
    <xf numFmtId="175" fontId="9" fillId="0" borderId="0" xfId="95" applyNumberFormat="1" applyFont="1" applyFill="1" applyBorder="1">
      <alignment/>
      <protection/>
    </xf>
    <xf numFmtId="0" fontId="11" fillId="0" borderId="0" xfId="97" applyFont="1" applyFill="1" applyBorder="1">
      <alignment/>
      <protection/>
    </xf>
    <xf numFmtId="3" fontId="9" fillId="0" borderId="0" xfId="104" applyNumberFormat="1" applyFill="1" applyBorder="1">
      <alignment/>
      <protection/>
    </xf>
    <xf numFmtId="0" fontId="11" fillId="0" borderId="0" xfId="98" applyFont="1" applyFill="1" applyBorder="1" applyAlignment="1" quotePrefix="1">
      <alignment horizontal="right"/>
      <protection/>
    </xf>
    <xf numFmtId="0" fontId="9" fillId="0" borderId="0" xfId="98" applyFont="1" applyFill="1" applyBorder="1" applyAlignment="1">
      <alignment horizontal="right"/>
      <protection/>
    </xf>
    <xf numFmtId="3" fontId="9" fillId="0" borderId="0" xfId="98" applyNumberFormat="1" applyFont="1" applyFill="1" applyBorder="1">
      <alignment/>
      <protection/>
    </xf>
    <xf numFmtId="0" fontId="9" fillId="0" borderId="0" xfId="98" applyFont="1" applyFill="1" applyBorder="1" applyAlignment="1">
      <alignment/>
      <protection/>
    </xf>
    <xf numFmtId="3" fontId="9" fillId="0" borderId="0" xfId="89" applyNumberFormat="1" applyFont="1" applyFill="1" applyBorder="1" applyAlignment="1">
      <alignment horizontal="right"/>
      <protection/>
    </xf>
    <xf numFmtId="3" fontId="9" fillId="0" borderId="24" xfId="89" applyNumberFormat="1" applyFont="1" applyFill="1" applyBorder="1" applyAlignment="1">
      <alignment horizontal="right"/>
      <protection/>
    </xf>
    <xf numFmtId="3" fontId="13" fillId="0" borderId="0" xfId="95" applyNumberFormat="1" applyFont="1" applyFill="1" applyBorder="1">
      <alignment/>
      <protection/>
    </xf>
    <xf numFmtId="3" fontId="11" fillId="0" borderId="0" xfId="97" applyNumberFormat="1" applyFont="1">
      <alignment/>
      <protection/>
    </xf>
    <xf numFmtId="175" fontId="9" fillId="0" borderId="0" xfId="101" applyNumberFormat="1" applyFont="1" applyFill="1">
      <alignment/>
      <protection/>
    </xf>
    <xf numFmtId="0" fontId="9" fillId="0" borderId="0" xfId="0" applyFont="1" applyAlignment="1">
      <alignment vertical="top" wrapText="1"/>
    </xf>
    <xf numFmtId="0" fontId="9" fillId="0" borderId="0" xfId="89" applyFont="1" applyFill="1" applyBorder="1" applyAlignment="1">
      <alignment horizontal="right"/>
      <protection/>
    </xf>
    <xf numFmtId="0" fontId="11" fillId="0" borderId="0" xfId="95" applyFont="1" applyFill="1" applyBorder="1">
      <alignment/>
      <protection/>
    </xf>
    <xf numFmtId="0" fontId="11" fillId="0" borderId="0" xfId="95" applyFont="1" applyFill="1" applyBorder="1" applyAlignment="1">
      <alignment horizontal="right" wrapText="1"/>
      <protection/>
    </xf>
    <xf numFmtId="175" fontId="9" fillId="0" borderId="0" xfId="99" applyNumberFormat="1" applyFont="1" applyFill="1" applyBorder="1">
      <alignment/>
      <protection/>
    </xf>
    <xf numFmtId="3" fontId="9" fillId="0" borderId="0" xfId="95" applyNumberFormat="1" applyFont="1" applyBorder="1">
      <alignment/>
      <protection/>
    </xf>
    <xf numFmtId="6" fontId="11" fillId="0" borderId="0" xfId="97" applyNumberFormat="1" applyFont="1" applyFill="1" applyBorder="1" applyAlignment="1" quotePrefix="1">
      <alignment horizontal="right"/>
      <protection/>
    </xf>
    <xf numFmtId="175" fontId="9" fillId="0" borderId="0" xfId="97" applyNumberFormat="1" applyFont="1" applyFill="1" applyBorder="1">
      <alignment/>
      <protection/>
    </xf>
    <xf numFmtId="3" fontId="9" fillId="0" borderId="0" xfId="97" applyNumberFormat="1" applyFont="1" applyFill="1" applyBorder="1" applyAlignment="1" quotePrefix="1">
      <alignment horizontal="right"/>
      <protection/>
    </xf>
    <xf numFmtId="6" fontId="11" fillId="0" borderId="19" xfId="97" applyNumberFormat="1" applyFont="1" applyFill="1" applyBorder="1" applyAlignment="1" quotePrefix="1">
      <alignment horizontal="center"/>
      <protection/>
    </xf>
    <xf numFmtId="6" fontId="11" fillId="0" borderId="19" xfId="98" applyNumberFormat="1" applyFont="1" applyBorder="1" applyAlignment="1">
      <alignment horizontal="right"/>
      <protection/>
    </xf>
    <xf numFmtId="0" fontId="9" fillId="0" borderId="19" xfId="0" applyFont="1" applyFill="1" applyBorder="1" applyAlignment="1">
      <alignment/>
    </xf>
    <xf numFmtId="3" fontId="11" fillId="0" borderId="0" xfId="91" applyNumberFormat="1" applyFont="1" applyBorder="1" applyAlignment="1" applyProtection="1" quotePrefix="1">
      <alignment horizontal="left"/>
      <protection/>
    </xf>
    <xf numFmtId="3" fontId="9" fillId="0" borderId="19" xfId="93" applyNumberFormat="1" applyFont="1" applyFill="1" applyBorder="1">
      <alignment/>
      <protection/>
    </xf>
    <xf numFmtId="3" fontId="9" fillId="0" borderId="0" xfId="89" applyNumberFormat="1" applyFont="1" applyFill="1" applyBorder="1" applyAlignment="1">
      <alignment wrapText="1"/>
      <protection/>
    </xf>
    <xf numFmtId="3" fontId="9" fillId="0" borderId="0" xfId="89" applyNumberFormat="1" applyFont="1" applyFill="1" applyAlignment="1">
      <alignment horizontal="left"/>
      <protection/>
    </xf>
    <xf numFmtId="0" fontId="11" fillId="0" borderId="0" xfId="0" applyFont="1" applyFill="1" applyAlignment="1">
      <alignment horizontal="right" vertical="top" wrapText="1"/>
    </xf>
    <xf numFmtId="3" fontId="9" fillId="0" borderId="0" xfId="0" applyNumberFormat="1" applyFont="1" applyFill="1" applyAlignment="1">
      <alignment horizontal="right" wrapText="1"/>
    </xf>
    <xf numFmtId="3" fontId="9" fillId="0" borderId="19" xfId="0" applyNumberFormat="1" applyFont="1" applyFill="1" applyBorder="1" applyAlignment="1">
      <alignment horizontal="right" wrapText="1"/>
    </xf>
    <xf numFmtId="0" fontId="9" fillId="0" borderId="0" xfId="0" applyFont="1" applyFill="1" applyAlignment="1">
      <alignment horizontal="right" wrapText="1"/>
    </xf>
    <xf numFmtId="3" fontId="9" fillId="0" borderId="0" xfId="98" applyNumberFormat="1" applyFont="1" applyFill="1" applyAlignment="1">
      <alignment horizontal="right"/>
      <protection/>
    </xf>
    <xf numFmtId="3" fontId="9" fillId="0" borderId="0" xfId="98" applyNumberFormat="1" applyFont="1" applyAlignment="1">
      <alignment horizontal="right"/>
      <protection/>
    </xf>
    <xf numFmtId="3" fontId="9" fillId="0" borderId="0" xfId="98" applyNumberFormat="1" applyFont="1">
      <alignment/>
      <protection/>
    </xf>
    <xf numFmtId="3" fontId="9" fillId="0" borderId="0" xfId="0" applyNumberFormat="1" applyFont="1" applyAlignment="1">
      <alignment vertical="top" wrapText="1"/>
    </xf>
    <xf numFmtId="3" fontId="9" fillId="0" borderId="19" xfId="0" applyNumberFormat="1" applyFont="1" applyBorder="1" applyAlignment="1">
      <alignment vertical="top" wrapText="1"/>
    </xf>
    <xf numFmtId="0" fontId="9" fillId="0" borderId="0" xfId="0" applyFont="1" applyAlignment="1">
      <alignment wrapText="1"/>
    </xf>
    <xf numFmtId="0" fontId="0" fillId="0" borderId="0" xfId="0" applyFont="1" applyFill="1" applyAlignment="1">
      <alignment/>
    </xf>
    <xf numFmtId="3" fontId="9" fillId="0" borderId="0" xfId="96" applyNumberFormat="1" applyFont="1" applyFill="1">
      <alignment/>
      <protection/>
    </xf>
    <xf numFmtId="4" fontId="9" fillId="0" borderId="0" xfId="96" applyNumberFormat="1" applyFont="1" applyFill="1">
      <alignment/>
      <protection/>
    </xf>
    <xf numFmtId="0" fontId="9" fillId="0" borderId="0" xfId="97" applyFont="1" applyAlignment="1">
      <alignment horizontal="center"/>
      <protection/>
    </xf>
    <xf numFmtId="0" fontId="9" fillId="0" borderId="0" xfId="103" applyFont="1" applyAlignment="1">
      <alignment horizontal="left"/>
      <protection/>
    </xf>
    <xf numFmtId="14" fontId="11" fillId="0" borderId="19" xfId="91" applyNumberFormat="1" applyFont="1" applyFill="1" applyBorder="1" applyAlignment="1" applyProtection="1" quotePrefix="1">
      <alignment horizontal="right"/>
      <protection/>
    </xf>
    <xf numFmtId="3" fontId="11" fillId="0" borderId="0" xfId="88" applyNumberFormat="1" applyFont="1" applyFill="1" applyAlignment="1">
      <alignment horizontal="right"/>
      <protection/>
    </xf>
    <xf numFmtId="3" fontId="9" fillId="0" borderId="0" xfId="88" applyNumberFormat="1" applyFont="1" applyBorder="1" applyAlignment="1">
      <alignment horizontal="right"/>
      <protection/>
    </xf>
    <xf numFmtId="3" fontId="9" fillId="0" borderId="19" xfId="88" applyNumberFormat="1" applyFont="1" applyBorder="1" applyAlignment="1">
      <alignment horizontal="right"/>
      <protection/>
    </xf>
    <xf numFmtId="3" fontId="11" fillId="0" borderId="0" xfId="88" applyNumberFormat="1" applyFont="1" applyAlignment="1" quotePrefix="1">
      <alignment horizontal="right"/>
      <protection/>
    </xf>
    <xf numFmtId="3" fontId="9" fillId="0" borderId="0" xfId="88" applyNumberFormat="1" applyFont="1" applyAlignment="1" quotePrefix="1">
      <alignment horizontal="right"/>
      <protection/>
    </xf>
    <xf numFmtId="3" fontId="9" fillId="0" borderId="0" xfId="88" applyNumberFormat="1" applyFont="1" applyAlignment="1">
      <alignment horizontal="right"/>
      <protection/>
    </xf>
    <xf numFmtId="3" fontId="11" fillId="0" borderId="0" xfId="88" applyNumberFormat="1" applyFont="1" applyBorder="1" applyAlignment="1">
      <alignment horizontal="right"/>
      <protection/>
    </xf>
    <xf numFmtId="3" fontId="11" fillId="0" borderId="0" xfId="88" applyNumberFormat="1" applyFont="1" applyFill="1" applyAlignment="1">
      <alignment horizontal="right" wrapText="1"/>
      <protection/>
    </xf>
    <xf numFmtId="4" fontId="9" fillId="0" borderId="0" xfId="88" applyNumberFormat="1" applyFont="1" applyFill="1" applyAlignment="1">
      <alignment horizontal="right"/>
      <protection/>
    </xf>
    <xf numFmtId="4" fontId="9" fillId="0" borderId="0" xfId="88" applyNumberFormat="1" applyFont="1" applyFill="1">
      <alignment/>
      <protection/>
    </xf>
    <xf numFmtId="3" fontId="9" fillId="0" borderId="0" xfId="93" applyNumberFormat="1" applyFont="1" applyFill="1" applyAlignment="1">
      <alignment wrapText="1"/>
      <protection/>
    </xf>
    <xf numFmtId="3" fontId="9" fillId="0" borderId="19" xfId="93" applyNumberFormat="1" applyFont="1" applyFill="1" applyBorder="1" applyAlignment="1">
      <alignment wrapText="1"/>
      <protection/>
    </xf>
    <xf numFmtId="3" fontId="9" fillId="0" borderId="19" xfId="93" applyNumberFormat="1" applyFont="1" applyFill="1" applyBorder="1" applyAlignment="1">
      <alignment horizontal="left" wrapText="1" indent="1"/>
      <protection/>
    </xf>
    <xf numFmtId="0" fontId="11" fillId="0" borderId="0" xfId="89" applyFont="1" applyFill="1">
      <alignment/>
      <protection/>
    </xf>
    <xf numFmtId="0" fontId="11" fillId="0" borderId="0" xfId="89" applyFont="1" applyBorder="1" applyAlignment="1">
      <alignment wrapText="1"/>
      <protection/>
    </xf>
    <xf numFmtId="0" fontId="9" fillId="0" borderId="0" xfId="93" applyFont="1" applyFill="1" applyBorder="1">
      <alignment/>
      <protection/>
    </xf>
    <xf numFmtId="0" fontId="11" fillId="0" borderId="24" xfId="89" applyFont="1" applyBorder="1" applyAlignment="1">
      <alignment wrapText="1"/>
      <protection/>
    </xf>
    <xf numFmtId="0" fontId="11" fillId="0" borderId="0" xfId="89" applyFont="1" applyAlignment="1">
      <alignment horizontal="left"/>
      <protection/>
    </xf>
    <xf numFmtId="0" fontId="9" fillId="0" borderId="0" xfId="89" applyFont="1" applyAlignment="1">
      <alignment horizontal="left"/>
      <protection/>
    </xf>
    <xf numFmtId="0" fontId="8" fillId="0" borderId="0" xfId="89" applyFont="1">
      <alignment/>
      <protection/>
    </xf>
    <xf numFmtId="0" fontId="8" fillId="0" borderId="0" xfId="89" applyFont="1" applyFill="1" applyAlignment="1">
      <alignment horizontal="center"/>
      <protection/>
    </xf>
    <xf numFmtId="0" fontId="11" fillId="0" borderId="0" xfId="89" applyFont="1">
      <alignment/>
      <protection/>
    </xf>
    <xf numFmtId="0" fontId="11" fillId="0" borderId="0" xfId="89" applyFont="1" applyFill="1" applyAlignment="1">
      <alignment horizontal="center"/>
      <protection/>
    </xf>
    <xf numFmtId="0" fontId="11" fillId="0" borderId="0" xfId="89" applyFont="1" applyFill="1" applyBorder="1" applyAlignment="1">
      <alignment horizontal="center"/>
      <protection/>
    </xf>
    <xf numFmtId="3" fontId="32" fillId="0" borderId="0" xfId="89" applyNumberFormat="1" applyFont="1" applyFill="1" applyBorder="1">
      <alignment/>
      <protection/>
    </xf>
    <xf numFmtId="0" fontId="32" fillId="0" borderId="0" xfId="89" applyFont="1">
      <alignment/>
      <protection/>
    </xf>
    <xf numFmtId="3" fontId="9" fillId="0" borderId="0" xfId="88" applyNumberFormat="1" applyFont="1" applyFill="1" applyAlignment="1">
      <alignment horizontal="center"/>
      <protection/>
    </xf>
    <xf numFmtId="0" fontId="9" fillId="0" borderId="0" xfId="88" applyFont="1" applyFill="1" applyAlignment="1">
      <alignment horizontal="center"/>
      <protection/>
    </xf>
    <xf numFmtId="175" fontId="9" fillId="0" borderId="19" xfId="0" applyNumberFormat="1" applyFont="1" applyFill="1" applyBorder="1" applyAlignment="1">
      <alignment/>
    </xf>
    <xf numFmtId="0" fontId="33" fillId="0" borderId="0" xfId="0" applyFont="1" applyFill="1" applyAlignment="1">
      <alignment horizontal="center"/>
    </xf>
    <xf numFmtId="3" fontId="9" fillId="0" borderId="19" xfId="96" applyNumberFormat="1" applyFont="1" applyFill="1" applyBorder="1">
      <alignment/>
      <protection/>
    </xf>
    <xf numFmtId="3" fontId="11" fillId="0" borderId="0" xfId="96" applyNumberFormat="1" applyFont="1" applyFill="1">
      <alignment/>
      <protection/>
    </xf>
    <xf numFmtId="3" fontId="9" fillId="0" borderId="0" xfId="96" applyNumberFormat="1" applyFont="1" applyFill="1" applyBorder="1">
      <alignment/>
      <protection/>
    </xf>
    <xf numFmtId="10" fontId="9" fillId="0" borderId="0" xfId="96" applyNumberFormat="1" applyFont="1" applyFill="1">
      <alignment/>
      <protection/>
    </xf>
    <xf numFmtId="3" fontId="10" fillId="0" borderId="0" xfId="97" applyNumberFormat="1" applyFont="1" applyFill="1">
      <alignment/>
      <protection/>
    </xf>
    <xf numFmtId="3" fontId="31" fillId="0" borderId="0" xfId="0" applyNumberFormat="1" applyFont="1" applyFill="1" applyAlignment="1">
      <alignment/>
    </xf>
    <xf numFmtId="3" fontId="9" fillId="0" borderId="0" xfId="0" applyNumberFormat="1" applyFont="1" applyAlignment="1">
      <alignment horizontal="right"/>
    </xf>
    <xf numFmtId="3" fontId="9" fillId="0" borderId="19" xfId="98" applyNumberFormat="1" applyFont="1" applyBorder="1">
      <alignment/>
      <protection/>
    </xf>
    <xf numFmtId="0" fontId="11" fillId="0" borderId="0" xfId="98" applyFont="1" applyFill="1" applyAlignment="1">
      <alignment horizontal="center"/>
      <protection/>
    </xf>
    <xf numFmtId="0" fontId="9" fillId="0" borderId="0" xfId="98" applyFont="1" applyFill="1" applyBorder="1">
      <alignment/>
      <protection/>
    </xf>
    <xf numFmtId="0" fontId="9" fillId="0" borderId="0" xfId="98" applyFont="1" applyAlignment="1">
      <alignment horizontal="right"/>
      <protection/>
    </xf>
    <xf numFmtId="3" fontId="9" fillId="0" borderId="19" xfId="94" applyNumberFormat="1" applyFont="1" applyFill="1" applyBorder="1" applyAlignment="1">
      <alignment/>
      <protection/>
    </xf>
    <xf numFmtId="0" fontId="31" fillId="0" borderId="0" xfId="0" applyFont="1" applyFill="1" applyAlignment="1">
      <alignment horizontal="center"/>
    </xf>
    <xf numFmtId="0" fontId="9" fillId="0" borderId="0" xfId="101" applyFont="1" applyAlignment="1">
      <alignment horizontal="right"/>
      <protection/>
    </xf>
    <xf numFmtId="3" fontId="9" fillId="0" borderId="0" xfId="101" applyNumberFormat="1" applyFont="1" applyAlignment="1">
      <alignment horizontal="right"/>
      <protection/>
    </xf>
    <xf numFmtId="3" fontId="9" fillId="0" borderId="0" xfId="104" applyNumberFormat="1" applyFont="1" applyFill="1">
      <alignment/>
      <protection/>
    </xf>
    <xf numFmtId="0" fontId="9" fillId="0" borderId="0" xfId="104" applyFont="1">
      <alignment/>
      <protection/>
    </xf>
    <xf numFmtId="0" fontId="12" fillId="0" borderId="0" xfId="88" applyFont="1" applyAlignment="1">
      <alignment horizontal="left"/>
      <protection/>
    </xf>
    <xf numFmtId="0" fontId="13" fillId="0" borderId="0" xfId="88" applyFont="1" applyAlignment="1">
      <alignment horizontal="center"/>
      <protection/>
    </xf>
    <xf numFmtId="0" fontId="13" fillId="0" borderId="0" xfId="98" applyFont="1" applyFill="1" applyAlignment="1">
      <alignment/>
      <protection/>
    </xf>
    <xf numFmtId="0" fontId="9" fillId="0" borderId="0" xfId="98" applyFill="1">
      <alignment/>
      <protection/>
    </xf>
    <xf numFmtId="0" fontId="11" fillId="0" borderId="0" xfId="98" applyFont="1" applyFill="1" applyAlignment="1">
      <alignment horizontal="left"/>
      <protection/>
    </xf>
    <xf numFmtId="3" fontId="9" fillId="0" borderId="0" xfId="98" applyNumberFormat="1" applyFill="1">
      <alignment/>
      <protection/>
    </xf>
    <xf numFmtId="3" fontId="9" fillId="0" borderId="19" xfId="98" applyNumberFormat="1" applyFill="1" applyBorder="1">
      <alignment/>
      <protection/>
    </xf>
    <xf numFmtId="0" fontId="9" fillId="0" borderId="0" xfId="0" applyFont="1" applyFill="1" applyAlignment="1">
      <alignment vertical="top" wrapText="1"/>
    </xf>
    <xf numFmtId="3" fontId="9" fillId="0" borderId="0" xfId="0" applyNumberFormat="1" applyFont="1" applyFill="1" applyAlignment="1">
      <alignment vertical="top" wrapText="1"/>
    </xf>
    <xf numFmtId="0" fontId="9" fillId="0" borderId="0" xfId="98" applyFill="1" applyBorder="1">
      <alignment/>
      <protection/>
    </xf>
    <xf numFmtId="0" fontId="9" fillId="0" borderId="19" xfId="98" applyFill="1" applyBorder="1">
      <alignment/>
      <protection/>
    </xf>
    <xf numFmtId="3" fontId="9" fillId="0" borderId="25" xfId="99" applyNumberFormat="1" applyFont="1" applyFill="1" applyBorder="1">
      <alignment/>
      <protection/>
    </xf>
    <xf numFmtId="0" fontId="9" fillId="0" borderId="19" xfId="95" applyFont="1" applyBorder="1">
      <alignment/>
      <protection/>
    </xf>
    <xf numFmtId="0" fontId="9" fillId="0" borderId="19" xfId="95" applyFont="1" applyFill="1" applyBorder="1">
      <alignment/>
      <protection/>
    </xf>
    <xf numFmtId="0" fontId="12" fillId="0" borderId="0" xfId="95" applyFont="1" applyFill="1" applyAlignment="1">
      <alignment horizontal="center"/>
      <protection/>
    </xf>
    <xf numFmtId="0" fontId="12" fillId="0" borderId="0" xfId="98" applyFont="1" applyAlignment="1">
      <alignment horizontal="center"/>
      <protection/>
    </xf>
    <xf numFmtId="0" fontId="12" fillId="0" borderId="0" xfId="98" applyFont="1" applyFill="1" applyAlignment="1">
      <alignment horizontal="center"/>
      <protection/>
    </xf>
    <xf numFmtId="0" fontId="34" fillId="0" borderId="0" xfId="0" applyFont="1" applyAlignment="1">
      <alignment/>
    </xf>
    <xf numFmtId="0" fontId="0" fillId="0" borderId="0" xfId="87" applyFont="1">
      <alignment/>
      <protection/>
    </xf>
    <xf numFmtId="0" fontId="31" fillId="0" borderId="0" xfId="0" applyFont="1" applyFill="1" applyAlignment="1">
      <alignment/>
    </xf>
    <xf numFmtId="173" fontId="11" fillId="0" borderId="0" xfId="88" applyNumberFormat="1" applyFont="1" applyFill="1" applyBorder="1">
      <alignment/>
      <protection/>
    </xf>
    <xf numFmtId="173" fontId="11" fillId="0" borderId="19" xfId="88" applyNumberFormat="1" applyFont="1" applyFill="1" applyBorder="1">
      <alignment/>
      <protection/>
    </xf>
    <xf numFmtId="173" fontId="9" fillId="0" borderId="19" xfId="88" applyNumberFormat="1" applyFont="1" applyFill="1" applyBorder="1">
      <alignment/>
      <protection/>
    </xf>
    <xf numFmtId="173" fontId="9" fillId="0" borderId="0" xfId="88" applyNumberFormat="1" applyFont="1" applyFill="1" applyBorder="1">
      <alignment/>
      <protection/>
    </xf>
    <xf numFmtId="0" fontId="9" fillId="0" borderId="0" xfId="101" applyFont="1" applyAlignment="1" quotePrefix="1">
      <alignment horizontal="left"/>
      <protection/>
    </xf>
    <xf numFmtId="0" fontId="6" fillId="0" borderId="0" xfId="94" applyFont="1" applyFill="1">
      <alignment/>
      <protection/>
    </xf>
    <xf numFmtId="0" fontId="6" fillId="0" borderId="0" xfId="94" applyFont="1" applyFill="1" applyBorder="1">
      <alignment/>
      <protection/>
    </xf>
    <xf numFmtId="3" fontId="6" fillId="0" borderId="0" xfId="94" applyNumberFormat="1" applyFont="1" applyFill="1">
      <alignment/>
      <protection/>
    </xf>
    <xf numFmtId="0" fontId="9" fillId="0" borderId="0" xfId="98">
      <alignment/>
      <protection/>
    </xf>
    <xf numFmtId="3" fontId="9" fillId="0" borderId="0" xfId="98" applyNumberFormat="1">
      <alignment/>
      <protection/>
    </xf>
    <xf numFmtId="3" fontId="9" fillId="0" borderId="19" xfId="98" applyNumberFormat="1" applyBorder="1">
      <alignment/>
      <protection/>
    </xf>
    <xf numFmtId="0" fontId="11" fillId="0" borderId="0" xfId="92" applyFont="1" applyFill="1" applyBorder="1" applyAlignment="1" applyProtection="1" quotePrefix="1">
      <alignment horizontal="right"/>
      <protection/>
    </xf>
    <xf numFmtId="3" fontId="9" fillId="0" borderId="0" xfId="93" applyNumberFormat="1" applyFont="1" applyFill="1" applyBorder="1" applyAlignment="1">
      <alignment wrapText="1"/>
      <protection/>
    </xf>
    <xf numFmtId="3" fontId="9" fillId="0" borderId="0" xfId="93" applyNumberFormat="1" applyFont="1" applyFill="1" applyBorder="1" applyAlignment="1">
      <alignment horizontal="left" wrapText="1" indent="1"/>
      <protection/>
    </xf>
    <xf numFmtId="3" fontId="9" fillId="0" borderId="0" xfId="93" applyNumberFormat="1" applyFont="1" applyFill="1" applyBorder="1">
      <alignment/>
      <protection/>
    </xf>
    <xf numFmtId="3" fontId="9" fillId="0" borderId="0" xfId="89" applyNumberFormat="1" applyFont="1" applyFill="1" applyBorder="1" applyAlignment="1">
      <alignment horizontal="left"/>
      <protection/>
    </xf>
    <xf numFmtId="2" fontId="9" fillId="0" borderId="0" xfId="101" applyNumberFormat="1" applyFont="1" applyAlignment="1">
      <alignment horizontal="right"/>
      <protection/>
    </xf>
    <xf numFmtId="0" fontId="11" fillId="0" borderId="0" xfId="88" applyFont="1" applyAlignment="1">
      <alignment horizontal="center"/>
      <protection/>
    </xf>
    <xf numFmtId="3" fontId="9" fillId="0" borderId="0" xfId="91" applyNumberFormat="1" applyFont="1" applyBorder="1" applyAlignment="1" applyProtection="1">
      <alignment horizontal="left"/>
      <protection/>
    </xf>
    <xf numFmtId="0" fontId="11" fillId="0" borderId="0" xfId="89" applyFont="1" applyAlignment="1">
      <alignment horizontal="center"/>
      <protection/>
    </xf>
    <xf numFmtId="0" fontId="9" fillId="0" borderId="0" xfId="88" applyFont="1" applyFill="1" applyBorder="1" applyAlignment="1" quotePrefix="1">
      <alignment horizontal="center"/>
      <protection/>
    </xf>
    <xf numFmtId="0" fontId="9" fillId="0" borderId="0" xfId="88" applyFont="1" applyFill="1" applyBorder="1" applyAlignment="1">
      <alignment horizontal="center"/>
      <protection/>
    </xf>
    <xf numFmtId="0" fontId="6" fillId="0" borderId="0" xfId="94" applyFont="1" applyFill="1" applyAlignment="1">
      <alignment/>
      <protection/>
    </xf>
    <xf numFmtId="0" fontId="6" fillId="0" borderId="0" xfId="94" applyFont="1" applyFill="1" applyAlignment="1">
      <alignment horizontal="center"/>
      <protection/>
    </xf>
    <xf numFmtId="0" fontId="0" fillId="0" borderId="0" xfId="101" applyFont="1">
      <alignment/>
      <protection/>
    </xf>
    <xf numFmtId="0" fontId="11" fillId="0" borderId="0" xfId="101" applyFont="1" applyBorder="1" applyAlignment="1">
      <alignment horizontal="center"/>
      <protection/>
    </xf>
    <xf numFmtId="0" fontId="0" fillId="0" borderId="19" xfId="101" applyFont="1" applyBorder="1">
      <alignment/>
      <protection/>
    </xf>
    <xf numFmtId="173" fontId="1" fillId="0" borderId="0" xfId="101" applyNumberFormat="1" applyFont="1" applyAlignment="1">
      <alignment horizontal="right"/>
      <protection/>
    </xf>
    <xf numFmtId="175" fontId="9" fillId="0" borderId="0" xfId="101" applyNumberFormat="1" applyFont="1" applyFill="1" applyAlignment="1">
      <alignment horizontal="right"/>
      <protection/>
    </xf>
    <xf numFmtId="0" fontId="0" fillId="0" borderId="0" xfId="101" applyFont="1" applyFill="1">
      <alignment/>
      <protection/>
    </xf>
    <xf numFmtId="0" fontId="9" fillId="0" borderId="0" xfId="96" applyFont="1" applyBorder="1" applyAlignment="1">
      <alignment horizontal="left"/>
      <protection/>
    </xf>
    <xf numFmtId="4" fontId="9" fillId="0" borderId="0" xfId="96" applyNumberFormat="1" applyFont="1" applyFill="1" applyAlignment="1">
      <alignment horizontal="center"/>
      <protection/>
    </xf>
    <xf numFmtId="4" fontId="11" fillId="0" borderId="0" xfId="96" applyNumberFormat="1" applyFont="1" applyFill="1" applyAlignment="1">
      <alignment horizontal="center"/>
      <protection/>
    </xf>
    <xf numFmtId="3" fontId="9" fillId="0" borderId="0" xfId="96" applyNumberFormat="1" applyFont="1">
      <alignment/>
      <protection/>
    </xf>
    <xf numFmtId="0" fontId="9" fillId="0" borderId="19" xfId="96" applyFont="1" applyBorder="1">
      <alignment/>
      <protection/>
    </xf>
    <xf numFmtId="0" fontId="9" fillId="0" borderId="0" xfId="95" applyFont="1" applyFill="1" applyAlignment="1">
      <alignment horizontal="center"/>
      <protection/>
    </xf>
    <xf numFmtId="3" fontId="9" fillId="0" borderId="22" xfId="99" applyNumberFormat="1" applyFont="1" applyFill="1" applyBorder="1">
      <alignment/>
      <protection/>
    </xf>
    <xf numFmtId="3" fontId="9" fillId="0" borderId="23" xfId="99" applyNumberFormat="1" applyFont="1" applyFill="1" applyBorder="1">
      <alignment/>
      <protection/>
    </xf>
    <xf numFmtId="175" fontId="9" fillId="0" borderId="19" xfId="99" applyNumberFormat="1" applyFont="1" applyFill="1" applyBorder="1" applyAlignment="1">
      <alignment horizontal="right"/>
      <protection/>
    </xf>
    <xf numFmtId="0" fontId="9" fillId="0" borderId="0" xfId="101" applyFont="1" applyFill="1" applyAlignment="1">
      <alignment horizontal="left" wrapText="1"/>
      <protection/>
    </xf>
    <xf numFmtId="0" fontId="9" fillId="0" borderId="0" xfId="98" applyFont="1" applyAlignment="1">
      <alignment wrapText="1"/>
      <protection/>
    </xf>
    <xf numFmtId="0" fontId="0" fillId="0" borderId="0" xfId="0" applyFont="1" applyAlignment="1">
      <alignment/>
    </xf>
    <xf numFmtId="0" fontId="9" fillId="0" borderId="0" xfId="0" applyFont="1" applyAlignment="1">
      <alignment wrapText="1"/>
    </xf>
    <xf numFmtId="0" fontId="9" fillId="0" borderId="0" xfId="91" applyFont="1" applyAlignment="1" applyProtection="1">
      <alignment horizontal="left"/>
      <protection/>
    </xf>
    <xf numFmtId="0" fontId="9" fillId="0" borderId="19" xfId="91" applyFont="1" applyBorder="1" applyAlignment="1" applyProtection="1">
      <alignment horizontal="left"/>
      <protection/>
    </xf>
    <xf numFmtId="0" fontId="11" fillId="0" borderId="0" xfId="91" applyFont="1" applyAlignment="1" applyProtection="1">
      <alignment horizontal="left"/>
      <protection/>
    </xf>
    <xf numFmtId="0" fontId="9" fillId="0" borderId="0" xfId="88" applyFont="1" applyAlignment="1">
      <alignment wrapText="1"/>
      <protection/>
    </xf>
    <xf numFmtId="0" fontId="9" fillId="0" borderId="0" xfId="0" applyFont="1" applyAlignment="1">
      <alignment horizontal="left" wrapText="1" indent="1"/>
    </xf>
    <xf numFmtId="0" fontId="9" fillId="0" borderId="19" xfId="0" applyFont="1" applyBorder="1" applyAlignment="1">
      <alignment horizontal="left" wrapText="1" indent="1"/>
    </xf>
    <xf numFmtId="0" fontId="9" fillId="0" borderId="19" xfId="88" applyFont="1" applyBorder="1" applyAlignment="1" quotePrefix="1">
      <alignment horizontal="left" wrapText="1" indent="1"/>
      <protection/>
    </xf>
    <xf numFmtId="0" fontId="9" fillId="0" borderId="0" xfId="90" applyFont="1" applyBorder="1">
      <alignment/>
      <protection/>
    </xf>
    <xf numFmtId="0" fontId="9" fillId="0" borderId="19" xfId="89" applyFont="1" applyBorder="1">
      <alignment/>
      <protection/>
    </xf>
    <xf numFmtId="0" fontId="9" fillId="0" borderId="0" xfId="0" applyFont="1" applyFill="1" applyBorder="1" applyAlignment="1">
      <alignment wrapText="1"/>
    </xf>
    <xf numFmtId="0" fontId="9" fillId="0" borderId="0" xfId="96" applyFont="1" applyAlignment="1">
      <alignment wrapText="1"/>
      <protection/>
    </xf>
    <xf numFmtId="0" fontId="35" fillId="0" borderId="0" xfId="95" applyFont="1">
      <alignment/>
      <protection/>
    </xf>
    <xf numFmtId="0" fontId="32" fillId="0" borderId="0" xfId="99" applyFont="1">
      <alignment/>
      <protection/>
    </xf>
    <xf numFmtId="0" fontId="32" fillId="0" borderId="0" xfId="99" applyFont="1" applyAlignment="1">
      <alignment wrapText="1"/>
      <protection/>
    </xf>
    <xf numFmtId="0" fontId="32" fillId="0" borderId="19" xfId="99" applyFont="1" applyBorder="1">
      <alignment/>
      <protection/>
    </xf>
    <xf numFmtId="0" fontId="32" fillId="0" borderId="0" xfId="95" applyFont="1">
      <alignment/>
      <protection/>
    </xf>
    <xf numFmtId="0" fontId="32" fillId="0" borderId="19" xfId="97" applyFont="1" applyBorder="1">
      <alignment/>
      <protection/>
    </xf>
    <xf numFmtId="0" fontId="32" fillId="0" borderId="0" xfId="97" applyFont="1">
      <alignment/>
      <protection/>
    </xf>
    <xf numFmtId="0" fontId="35" fillId="0" borderId="0" xfId="97" applyFont="1">
      <alignment/>
      <protection/>
    </xf>
    <xf numFmtId="0" fontId="32" fillId="0" borderId="0" xfId="97" applyFont="1" applyBorder="1">
      <alignment/>
      <protection/>
    </xf>
    <xf numFmtId="0" fontId="11" fillId="0" borderId="25" xfId="95" applyFont="1" applyFill="1" applyBorder="1" applyAlignment="1">
      <alignment horizontal="right"/>
      <protection/>
    </xf>
    <xf numFmtId="0" fontId="9" fillId="0" borderId="0" xfId="99" applyFont="1" applyAlignment="1">
      <alignment wrapText="1"/>
      <protection/>
    </xf>
    <xf numFmtId="0" fontId="9" fillId="0" borderId="0" xfId="99" applyFont="1" applyBorder="1" applyAlignment="1">
      <alignment wrapText="1"/>
      <protection/>
    </xf>
    <xf numFmtId="0" fontId="11" fillId="0" borderId="0" xfId="97" applyFont="1" applyAlignment="1">
      <alignment horizontal="left"/>
      <protection/>
    </xf>
    <xf numFmtId="0" fontId="9" fillId="0" borderId="0" xfId="95" applyFont="1" applyAlignment="1">
      <alignment wrapText="1"/>
      <protection/>
    </xf>
    <xf numFmtId="0" fontId="9" fillId="0" borderId="0" xfId="104" applyFont="1" applyAlignment="1">
      <alignment horizontal="left" indent="1"/>
      <protection/>
    </xf>
    <xf numFmtId="0" fontId="9" fillId="0" borderId="0" xfId="98" applyFont="1" applyFill="1" applyAlignment="1">
      <alignment horizontal="left" indent="1"/>
      <protection/>
    </xf>
    <xf numFmtId="0" fontId="9" fillId="0" borderId="19" xfId="0" applyFont="1" applyBorder="1" applyAlignment="1">
      <alignment wrapText="1"/>
    </xf>
    <xf numFmtId="0" fontId="0" fillId="0" borderId="0" xfId="0" applyFont="1" applyAlignment="1">
      <alignment/>
    </xf>
    <xf numFmtId="0" fontId="9" fillId="0" borderId="0" xfId="98" applyFont="1" applyAlignment="1">
      <alignment horizontal="left" vertical="top" wrapText="1"/>
      <protection/>
    </xf>
  </cellXfs>
  <cellStyles count="113">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2" xfId="22"/>
    <cellStyle name="20% - Accent3" xfId="23"/>
    <cellStyle name="20% - Accent4" xfId="24"/>
    <cellStyle name="20% - Accent5" xfId="25"/>
    <cellStyle name="20% - Accent6" xfId="26"/>
    <cellStyle name="40 % - Aksentti1" xfId="27"/>
    <cellStyle name="40 % - Aksentti2" xfId="28"/>
    <cellStyle name="40 % - Aksentti3" xfId="29"/>
    <cellStyle name="40 % - Aksentti4" xfId="30"/>
    <cellStyle name="40 % - Aksentti5" xfId="31"/>
    <cellStyle name="40 % - Aksentti6" xfId="32"/>
    <cellStyle name="40% - Accent1" xfId="33"/>
    <cellStyle name="40% - Accent2" xfId="34"/>
    <cellStyle name="40% - Accent3" xfId="35"/>
    <cellStyle name="40% - Accent4" xfId="36"/>
    <cellStyle name="40% - Accent5" xfId="37"/>
    <cellStyle name="40% - Accent6" xfId="38"/>
    <cellStyle name="60 % - Aksentti1" xfId="39"/>
    <cellStyle name="60 % - Aksentti2" xfId="40"/>
    <cellStyle name="60 % - Aksentti3" xfId="41"/>
    <cellStyle name="60 % - Aksentti4" xfId="42"/>
    <cellStyle name="60 % - Aksentti5" xfId="43"/>
    <cellStyle name="60 % - Aksentti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sentti1" xfId="57"/>
    <cellStyle name="Aksentti2" xfId="58"/>
    <cellStyle name="Aksentti3" xfId="59"/>
    <cellStyle name="Aksentti4" xfId="60"/>
    <cellStyle name="Aksentti5" xfId="61"/>
    <cellStyle name="Aksentti6" xfId="62"/>
    <cellStyle name="Followed Hyperlink" xfId="63"/>
    <cellStyle name="Bad" xfId="64"/>
    <cellStyle name="Calculation" xfId="65"/>
    <cellStyle name="Check Cell" xfId="66"/>
    <cellStyle name="Comma [0]_Sheet10" xfId="67"/>
    <cellStyle name="Comma_Sheet10" xfId="68"/>
    <cellStyle name="Currency [0]_Sheet10" xfId="69"/>
    <cellStyle name="Currency_Sheet10" xfId="70"/>
    <cellStyle name="Explanatory Text" xfId="71"/>
    <cellStyle name="Good" xfId="72"/>
    <cellStyle name="Heading 1" xfId="73"/>
    <cellStyle name="Heading 2" xfId="74"/>
    <cellStyle name="Heading 3" xfId="75"/>
    <cellStyle name="Heading 4" xfId="76"/>
    <cellStyle name="Huomautus" xfId="77"/>
    <cellStyle name="Huono" xfId="78"/>
    <cellStyle name="Hyperlink" xfId="79"/>
    <cellStyle name="Hyvä" xfId="80"/>
    <cellStyle name="Input" xfId="81"/>
    <cellStyle name="Laskenta" xfId="82"/>
    <cellStyle name="Linked Cell" xfId="83"/>
    <cellStyle name="Linkitetty solu" xfId="84"/>
    <cellStyle name="Neutraali" xfId="85"/>
    <cellStyle name="Neutral" xfId="86"/>
    <cellStyle name="Normaali 2" xfId="87"/>
    <cellStyle name="Normaali_1001 L&amp;T OYJ VUOSIKERTOMUS 2003" xfId="88"/>
    <cellStyle name="Normaali_1001 L&amp;T OYJ VUOSIKERTOMUS 2003_IAS1_laskelmat malli" xfId="89"/>
    <cellStyle name="Normaali_IFRS TASE" xfId="90"/>
    <cellStyle name="Normaali_IFRS- TULOSLASKELMA MALLIT" xfId="91"/>
    <cellStyle name="Normaali_IFRS- TULOSLASKELMA MALLIT_IAS1_laskelmat malli" xfId="92"/>
    <cellStyle name="Normaali_LTKASSAVIRTA2000" xfId="93"/>
    <cellStyle name="Normaali_LTKASSAVIRTA2000_IAS1_laskelmat malli" xfId="94"/>
    <cellStyle name="Normaali_MATLIIKEV" xfId="95"/>
    <cellStyle name="Normaali_OYJRAHLASKELMA" xfId="96"/>
    <cellStyle name="Normaali_PROFORMA092001" xfId="97"/>
    <cellStyle name="Normaali_PÖRSSI Q1 2006" xfId="98"/>
    <cellStyle name="Normaali_pörssi062000" xfId="99"/>
    <cellStyle name="Normaali_rahlaskVUOSIKERT" xfId="100"/>
    <cellStyle name="Normaali_Tunnusluvut032000" xfId="101"/>
    <cellStyle name="Normaali_Tunnusluvut032000_IAS1_laskelmat malli" xfId="102"/>
    <cellStyle name="Normaali_Tunnusluvut032000_IAS1_laskelmat malli 2" xfId="103"/>
    <cellStyle name="Normaali_Verot" xfId="104"/>
    <cellStyle name="Normal_Sheet10" xfId="105"/>
    <cellStyle name="Note" xfId="106"/>
    <cellStyle name="Otsikko" xfId="107"/>
    <cellStyle name="Otsikko 1" xfId="108"/>
    <cellStyle name="Otsikko 2" xfId="109"/>
    <cellStyle name="Otsikko 3" xfId="110"/>
    <cellStyle name="Otsikko 4" xfId="111"/>
    <cellStyle name="Output" xfId="112"/>
    <cellStyle name="Comma" xfId="113"/>
    <cellStyle name="Comma [0]" xfId="114"/>
    <cellStyle name="Percent" xfId="115"/>
    <cellStyle name="Selittävä teksti" xfId="116"/>
    <cellStyle name="Summa" xfId="117"/>
    <cellStyle name="Syöttö" xfId="118"/>
    <cellStyle name="Tarkistussolu" xfId="119"/>
    <cellStyle name="Title" xfId="120"/>
    <cellStyle name="Total" xfId="121"/>
    <cellStyle name="Tulostus" xfId="122"/>
    <cellStyle name="Currency" xfId="123"/>
    <cellStyle name="Currency [0]" xfId="124"/>
    <cellStyle name="Warning Text" xfId="125"/>
    <cellStyle name="Varoitusteksti"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selection activeCell="A1" sqref="A1"/>
    </sheetView>
  </sheetViews>
  <sheetFormatPr defaultColWidth="9.140625" defaultRowHeight="12.75"/>
  <cols>
    <col min="1" max="1" width="40.00390625" style="2" customWidth="1"/>
    <col min="2" max="6" width="10.140625" style="2" customWidth="1"/>
    <col min="7" max="8" width="10.421875" style="2" customWidth="1"/>
    <col min="9" max="10" width="9.140625" style="2" customWidth="1"/>
    <col min="11" max="11" width="26.00390625" style="2" customWidth="1"/>
    <col min="12" max="16384" width="9.140625" style="2" customWidth="1"/>
  </cols>
  <sheetData>
    <row r="1" spans="1:8" ht="12.75">
      <c r="A1" s="175" t="s">
        <v>4</v>
      </c>
      <c r="B1" s="175"/>
      <c r="C1" s="175"/>
      <c r="D1" s="175"/>
      <c r="E1" s="175"/>
      <c r="F1" s="175"/>
      <c r="G1" s="175"/>
      <c r="H1" s="311"/>
    </row>
    <row r="2" ht="12.75">
      <c r="H2" s="378"/>
    </row>
    <row r="3" spans="1:8" ht="15.75">
      <c r="A3" s="1" t="s">
        <v>32</v>
      </c>
      <c r="B3" s="1"/>
      <c r="C3" s="1"/>
      <c r="D3" s="1"/>
      <c r="E3" s="1"/>
      <c r="F3" s="1"/>
      <c r="G3" s="1"/>
      <c r="H3" s="1"/>
    </row>
    <row r="4" spans="1:8" ht="12.75">
      <c r="A4" s="4"/>
      <c r="B4" s="397"/>
      <c r="C4" s="397"/>
      <c r="D4" s="397"/>
      <c r="E4" s="397"/>
      <c r="F4" s="397"/>
      <c r="G4" s="4"/>
      <c r="H4" s="397"/>
    </row>
    <row r="5" spans="1:8" ht="12.75">
      <c r="A5" s="58" t="s">
        <v>33</v>
      </c>
      <c r="B5" s="158" t="s">
        <v>27</v>
      </c>
      <c r="C5" s="158" t="s">
        <v>20</v>
      </c>
      <c r="D5" s="158" t="s">
        <v>55</v>
      </c>
      <c r="E5" s="158" t="s">
        <v>29</v>
      </c>
      <c r="F5" s="158" t="s">
        <v>28</v>
      </c>
      <c r="G5" s="158" t="s">
        <v>55</v>
      </c>
      <c r="H5" s="312" t="s">
        <v>22</v>
      </c>
    </row>
    <row r="6" spans="2:8" ht="12.75">
      <c r="B6" s="88"/>
      <c r="C6" s="88"/>
      <c r="D6" s="88"/>
      <c r="E6" s="88"/>
      <c r="F6" s="88"/>
      <c r="G6" s="111"/>
      <c r="H6" s="111"/>
    </row>
    <row r="7" spans="1:13" s="86" customFormat="1" ht="12.75">
      <c r="A7" s="4" t="s">
        <v>34</v>
      </c>
      <c r="B7" s="144">
        <v>161216</v>
      </c>
      <c r="C7" s="144">
        <v>163469</v>
      </c>
      <c r="D7" s="380">
        <f>(B7-C7)/C7*100</f>
        <v>-1.378242969615034</v>
      </c>
      <c r="E7" s="144">
        <v>502194</v>
      </c>
      <c r="F7" s="144">
        <v>485129</v>
      </c>
      <c r="G7" s="110">
        <f>(E7-F7)/F7*100</f>
        <v>3.5176210863502284</v>
      </c>
      <c r="H7" s="144">
        <v>652130</v>
      </c>
      <c r="K7" s="95"/>
      <c r="L7" s="96"/>
      <c r="M7" s="88"/>
    </row>
    <row r="8" spans="4:13" s="86" customFormat="1" ht="12.75">
      <c r="D8" s="380"/>
      <c r="E8" s="159"/>
      <c r="G8" s="111"/>
      <c r="H8" s="159"/>
      <c r="K8" s="97"/>
      <c r="L8" s="98"/>
      <c r="M8" s="88"/>
    </row>
    <row r="9" spans="1:13" s="86" customFormat="1" ht="12.75">
      <c r="A9" s="6" t="s">
        <v>35</v>
      </c>
      <c r="B9" s="84">
        <v>-135695</v>
      </c>
      <c r="C9" s="84">
        <v>-139720</v>
      </c>
      <c r="D9" s="382">
        <f>(B9-C9)/C9*100</f>
        <v>-2.8807615230460923</v>
      </c>
      <c r="E9" s="84">
        <v>-446705</v>
      </c>
      <c r="F9" s="84">
        <v>-432446</v>
      </c>
      <c r="G9" s="112">
        <f>(E9-F9)/F9*100</f>
        <v>3.2972902975169154</v>
      </c>
      <c r="H9" s="84">
        <v>-584152</v>
      </c>
      <c r="K9" s="100"/>
      <c r="L9" s="101"/>
      <c r="M9" s="88"/>
    </row>
    <row r="10" spans="4:13" s="86" customFormat="1" ht="12.75">
      <c r="D10" s="380"/>
      <c r="E10" s="159"/>
      <c r="G10" s="111"/>
      <c r="H10" s="159"/>
      <c r="K10" s="102"/>
      <c r="L10" s="103"/>
      <c r="M10" s="88"/>
    </row>
    <row r="11" spans="1:13" s="86" customFormat="1" ht="12.75">
      <c r="A11" s="4" t="s">
        <v>36</v>
      </c>
      <c r="B11" s="144">
        <f>SUM(B7:B10)</f>
        <v>25521</v>
      </c>
      <c r="C11" s="144">
        <f>SUM(C7:C10)</f>
        <v>23749</v>
      </c>
      <c r="D11" s="380">
        <f>(B11-C11)/C11*100</f>
        <v>7.461366794391343</v>
      </c>
      <c r="E11" s="313">
        <f>SUM(E7:E10)</f>
        <v>55489</v>
      </c>
      <c r="F11" s="144">
        <f>F7+F9</f>
        <v>52683</v>
      </c>
      <c r="G11" s="110">
        <f>(E11-F11)/F11*100</f>
        <v>5.326196306208834</v>
      </c>
      <c r="H11" s="313">
        <v>67978</v>
      </c>
      <c r="K11" s="100"/>
      <c r="L11" s="101"/>
      <c r="M11" s="88"/>
    </row>
    <row r="12" spans="4:13" s="86" customFormat="1" ht="12.75">
      <c r="D12" s="380"/>
      <c r="E12" s="159"/>
      <c r="G12" s="111"/>
      <c r="H12" s="159"/>
      <c r="K12" s="100"/>
      <c r="L12" s="101"/>
      <c r="M12" s="88"/>
    </row>
    <row r="13" spans="1:13" s="86" customFormat="1" ht="12.75">
      <c r="A13" s="7" t="s">
        <v>37</v>
      </c>
      <c r="B13" s="159">
        <v>614</v>
      </c>
      <c r="C13" s="159">
        <v>442</v>
      </c>
      <c r="D13" s="383">
        <f>(B13-C13)/C13*100</f>
        <v>38.91402714932127</v>
      </c>
      <c r="E13" s="159">
        <v>6173</v>
      </c>
      <c r="F13" s="159">
        <v>2012</v>
      </c>
      <c r="G13" s="111">
        <f>(E13-F13)/F13*100</f>
        <v>206.80914512922465</v>
      </c>
      <c r="H13" s="159">
        <v>3038</v>
      </c>
      <c r="K13" s="102"/>
      <c r="L13" s="103"/>
      <c r="M13" s="88"/>
    </row>
    <row r="14" spans="1:13" s="86" customFormat="1" ht="12.75">
      <c r="A14" s="423" t="s">
        <v>38</v>
      </c>
      <c r="B14" s="159">
        <v>-3380</v>
      </c>
      <c r="C14" s="159">
        <v>-3276</v>
      </c>
      <c r="D14" s="383">
        <f>(B14-C14)/C14*100</f>
        <v>3.1746031746031744</v>
      </c>
      <c r="E14" s="159">
        <v>-12416</v>
      </c>
      <c r="F14" s="159">
        <v>-11291</v>
      </c>
      <c r="G14" s="111">
        <f>(E14-F14)/F14*100</f>
        <v>9.963687893012134</v>
      </c>
      <c r="H14" s="159">
        <v>-15217</v>
      </c>
      <c r="K14" s="102"/>
      <c r="L14" s="103"/>
      <c r="M14" s="88"/>
    </row>
    <row r="15" spans="1:13" s="86" customFormat="1" ht="12.75">
      <c r="A15" s="79" t="s">
        <v>39</v>
      </c>
      <c r="B15" s="159">
        <v>-2747</v>
      </c>
      <c r="C15" s="159">
        <v>-2252</v>
      </c>
      <c r="D15" s="383">
        <f>(B15-C15)/C15*100</f>
        <v>21.98046181172291</v>
      </c>
      <c r="E15" s="159">
        <v>-9163</v>
      </c>
      <c r="F15" s="159">
        <v>-8590</v>
      </c>
      <c r="G15" s="111">
        <f>(E15-F15)/F15*100</f>
        <v>6.6705471478463325</v>
      </c>
      <c r="H15" s="159">
        <v>-11408</v>
      </c>
      <c r="K15" s="97"/>
      <c r="L15" s="103"/>
      <c r="M15" s="88"/>
    </row>
    <row r="16" spans="1:13" s="86" customFormat="1" ht="12.75">
      <c r="A16" s="8" t="s">
        <v>40</v>
      </c>
      <c r="B16" s="161">
        <v>-379</v>
      </c>
      <c r="C16" s="161">
        <v>-484</v>
      </c>
      <c r="D16" s="383">
        <f>(B16-C16)/C16*100</f>
        <v>-21.694214876033058</v>
      </c>
      <c r="E16" s="161">
        <v>-1075</v>
      </c>
      <c r="F16" s="161">
        <v>-1311</v>
      </c>
      <c r="G16" s="113">
        <f>(E16-F16)/F16*100</f>
        <v>-18.001525553012968</v>
      </c>
      <c r="H16" s="161">
        <v>-1733</v>
      </c>
      <c r="J16" s="83"/>
      <c r="K16" s="100"/>
      <c r="L16" s="101"/>
      <c r="M16" s="88"/>
    </row>
    <row r="17" spans="1:13" s="86" customFormat="1" ht="12.75">
      <c r="A17" s="104" t="s">
        <v>41</v>
      </c>
      <c r="B17" s="161"/>
      <c r="C17" s="161">
        <v>0</v>
      </c>
      <c r="D17" s="380"/>
      <c r="E17" s="161">
        <v>-302</v>
      </c>
      <c r="F17" s="161"/>
      <c r="G17" s="113"/>
      <c r="H17" s="161">
        <v>-5677</v>
      </c>
      <c r="J17" s="83"/>
      <c r="K17" s="100"/>
      <c r="L17" s="101"/>
      <c r="M17" s="88"/>
    </row>
    <row r="18" spans="1:13" s="86" customFormat="1" ht="12.75">
      <c r="A18" s="99" t="s">
        <v>42</v>
      </c>
      <c r="B18" s="160"/>
      <c r="C18" s="160"/>
      <c r="D18" s="381"/>
      <c r="E18" s="160"/>
      <c r="F18" s="160"/>
      <c r="G18" s="112"/>
      <c r="H18" s="160">
        <v>-11384</v>
      </c>
      <c r="J18" s="83"/>
      <c r="K18" s="100"/>
      <c r="L18" s="101"/>
      <c r="M18" s="88"/>
    </row>
    <row r="19" spans="1:13" s="86" customFormat="1" ht="12.75">
      <c r="A19" s="104"/>
      <c r="D19" s="380"/>
      <c r="E19" s="161"/>
      <c r="G19" s="113"/>
      <c r="H19" s="161"/>
      <c r="K19" s="100"/>
      <c r="L19" s="101"/>
      <c r="M19" s="88"/>
    </row>
    <row r="20" spans="1:13" s="86" customFormat="1" ht="12.75">
      <c r="A20" s="105" t="s">
        <v>43</v>
      </c>
      <c r="B20" s="162">
        <f>SUM(B11:B18)</f>
        <v>19629</v>
      </c>
      <c r="C20" s="162">
        <f>SUM(C11:C18)</f>
        <v>18179</v>
      </c>
      <c r="D20" s="380">
        <f>(B20-C20)/C20*100</f>
        <v>7.976236316629078</v>
      </c>
      <c r="E20" s="162">
        <f>SUM(E11:E17)</f>
        <v>38706</v>
      </c>
      <c r="F20" s="162">
        <f>SUM(F11:F18)</f>
        <v>33503</v>
      </c>
      <c r="G20" s="106">
        <f>(E20-F20)/F20*100</f>
        <v>15.529952541563441</v>
      </c>
      <c r="H20" s="162">
        <v>25597</v>
      </c>
      <c r="J20" s="83"/>
      <c r="K20" s="102"/>
      <c r="L20" s="103"/>
      <c r="M20" s="88"/>
    </row>
    <row r="21" spans="1:13" ht="12.75">
      <c r="A21" s="105"/>
      <c r="D21" s="380"/>
      <c r="E21" s="314"/>
      <c r="G21" s="114"/>
      <c r="H21" s="314"/>
      <c r="K21" s="79"/>
      <c r="L21" s="74"/>
      <c r="M21" s="19"/>
    </row>
    <row r="22" spans="1:13" ht="12.75">
      <c r="A22" s="79" t="s">
        <v>44</v>
      </c>
      <c r="B22" s="161">
        <v>255</v>
      </c>
      <c r="C22" s="161">
        <v>72</v>
      </c>
      <c r="D22" s="383">
        <f>(B22-C22)/C22*100</f>
        <v>254.16666666666666</v>
      </c>
      <c r="E22" s="314">
        <v>758</v>
      </c>
      <c r="F22" s="161">
        <v>712</v>
      </c>
      <c r="G22" s="114">
        <f>(E22-F22)/F22*100</f>
        <v>6.460674157303371</v>
      </c>
      <c r="H22" s="314">
        <v>1041</v>
      </c>
      <c r="J22" s="5"/>
      <c r="K22" s="76"/>
      <c r="L22" s="76"/>
      <c r="M22" s="19"/>
    </row>
    <row r="23" spans="1:13" ht="12.75">
      <c r="A23" s="424" t="s">
        <v>45</v>
      </c>
      <c r="B23" s="160">
        <v>-823</v>
      </c>
      <c r="C23" s="160">
        <v>-1349</v>
      </c>
      <c r="D23" s="382">
        <f>(B23-C23)/C23*100</f>
        <v>-38.99184581171238</v>
      </c>
      <c r="E23" s="315">
        <v>-5642</v>
      </c>
      <c r="F23" s="160">
        <v>-4216</v>
      </c>
      <c r="G23" s="108">
        <f>(E23-F23)/F23*100</f>
        <v>33.82352941176471</v>
      </c>
      <c r="H23" s="315">
        <v>-5644</v>
      </c>
      <c r="I23" s="5"/>
      <c r="J23" s="5"/>
      <c r="K23" s="293"/>
      <c r="L23" s="75"/>
      <c r="M23" s="19"/>
    </row>
    <row r="24" spans="4:13" ht="12.75">
      <c r="D24" s="380"/>
      <c r="E24" s="314"/>
      <c r="G24" s="114"/>
      <c r="H24" s="314"/>
      <c r="J24" s="5"/>
      <c r="K24" s="398"/>
      <c r="L24" s="74"/>
      <c r="M24" s="19"/>
    </row>
    <row r="25" spans="1:13" ht="12.75">
      <c r="A25" s="425" t="s">
        <v>46</v>
      </c>
      <c r="B25" s="219">
        <f>SUM(B20:B23)</f>
        <v>19061</v>
      </c>
      <c r="C25" s="219">
        <f>SUM(C20:C23)</f>
        <v>16902</v>
      </c>
      <c r="D25" s="380">
        <f>(B25-C25)/C25*100</f>
        <v>12.773636256064371</v>
      </c>
      <c r="E25" s="316">
        <f>SUM(E20:E23)</f>
        <v>33822</v>
      </c>
      <c r="F25" s="219">
        <f>SUM(F20:F23)</f>
        <v>29999</v>
      </c>
      <c r="G25" s="107">
        <f>(E25-F25)/F25*100</f>
        <v>12.743758125270844</v>
      </c>
      <c r="H25" s="316">
        <v>20994</v>
      </c>
      <c r="K25" s="80"/>
      <c r="L25" s="75"/>
      <c r="M25" s="19"/>
    </row>
    <row r="26" spans="1:13" ht="12.75">
      <c r="A26" s="10"/>
      <c r="D26" s="380"/>
      <c r="E26" s="317"/>
      <c r="G26" s="115"/>
      <c r="H26" s="317"/>
      <c r="K26" s="81"/>
      <c r="L26" s="75"/>
      <c r="M26" s="19"/>
    </row>
    <row r="27" spans="1:13" ht="12.75">
      <c r="A27" s="6" t="s">
        <v>47</v>
      </c>
      <c r="B27" s="160">
        <v>-3770</v>
      </c>
      <c r="C27" s="160">
        <v>-4345</v>
      </c>
      <c r="D27" s="382">
        <f>(B27-C27)/C27*100</f>
        <v>-13.23360184119678</v>
      </c>
      <c r="E27" s="315">
        <v>-6426</v>
      </c>
      <c r="F27" s="160">
        <v>-6170</v>
      </c>
      <c r="G27" s="108">
        <f>(E27-F27)/F27*100</f>
        <v>4.1491085899513775</v>
      </c>
      <c r="H27" s="315">
        <v>-4030</v>
      </c>
      <c r="J27" s="5"/>
      <c r="K27" s="9"/>
      <c r="L27" s="77"/>
      <c r="M27" s="19"/>
    </row>
    <row r="28" spans="2:13" ht="12.75">
      <c r="B28" s="218"/>
      <c r="C28" s="218"/>
      <c r="D28" s="380"/>
      <c r="E28" s="318"/>
      <c r="F28" s="218"/>
      <c r="G28" s="109"/>
      <c r="H28" s="318"/>
      <c r="K28" s="8"/>
      <c r="L28" s="77"/>
      <c r="M28" s="19"/>
    </row>
    <row r="29" spans="1:13" ht="12.75">
      <c r="A29" s="11" t="s">
        <v>48</v>
      </c>
      <c r="B29" s="144">
        <f>SUM(B25:B28)</f>
        <v>15291</v>
      </c>
      <c r="C29" s="144">
        <f>SUM(C25:C28)</f>
        <v>12557</v>
      </c>
      <c r="D29" s="380">
        <f>(B29-C29)/C29*100</f>
        <v>21.772716413156008</v>
      </c>
      <c r="E29" s="319">
        <f>SUM(E25:E27)</f>
        <v>27396</v>
      </c>
      <c r="F29" s="144">
        <f>SUM(F25:F28)</f>
        <v>23829</v>
      </c>
      <c r="G29" s="94">
        <f>(E29-F29)/F29*100</f>
        <v>14.969155231021025</v>
      </c>
      <c r="H29" s="319">
        <v>16964</v>
      </c>
      <c r="K29" s="19"/>
      <c r="L29" s="77"/>
      <c r="M29" s="19"/>
    </row>
    <row r="30" spans="1:13" ht="12.75">
      <c r="A30" s="7"/>
      <c r="B30" s="218"/>
      <c r="C30" s="218"/>
      <c r="D30" s="380"/>
      <c r="E30" s="159"/>
      <c r="F30" s="218"/>
      <c r="G30" s="159"/>
      <c r="H30" s="159"/>
      <c r="K30" s="82"/>
      <c r="L30" s="76"/>
      <c r="M30" s="19"/>
    </row>
    <row r="31" spans="1:13" ht="12.75">
      <c r="A31" s="12" t="s">
        <v>49</v>
      </c>
      <c r="D31" s="380"/>
      <c r="E31" s="159"/>
      <c r="G31" s="159"/>
      <c r="H31" s="159"/>
      <c r="K31" s="19"/>
      <c r="L31" s="78"/>
      <c r="M31" s="19"/>
    </row>
    <row r="32" spans="1:13" ht="12.75">
      <c r="A32" s="7" t="s">
        <v>50</v>
      </c>
      <c r="B32" s="159">
        <f>B29-B33</f>
        <v>15293</v>
      </c>
      <c r="C32" s="159">
        <f>C29-C33</f>
        <v>12555</v>
      </c>
      <c r="D32" s="159"/>
      <c r="E32" s="159">
        <f>E29-E33</f>
        <v>27404</v>
      </c>
      <c r="F32" s="159">
        <f>F29-F33</f>
        <v>23825</v>
      </c>
      <c r="G32" s="159"/>
      <c r="H32" s="159">
        <v>16960</v>
      </c>
      <c r="J32" s="5"/>
      <c r="K32" s="19"/>
      <c r="L32" s="78"/>
      <c r="M32" s="19"/>
    </row>
    <row r="33" spans="1:13" ht="12.75">
      <c r="A33" s="2" t="s">
        <v>51</v>
      </c>
      <c r="B33" s="159">
        <v>-2</v>
      </c>
      <c r="C33" s="159">
        <v>2</v>
      </c>
      <c r="D33" s="159"/>
      <c r="E33" s="159">
        <v>-8</v>
      </c>
      <c r="F33" s="159">
        <v>4</v>
      </c>
      <c r="G33" s="159"/>
      <c r="H33" s="159">
        <v>4</v>
      </c>
      <c r="K33" s="19"/>
      <c r="L33" s="19"/>
      <c r="M33" s="19"/>
    </row>
    <row r="34" spans="1:8" ht="12.75">
      <c r="A34" s="7"/>
      <c r="B34" s="220"/>
      <c r="C34" s="220"/>
      <c r="D34" s="220"/>
      <c r="E34" s="320"/>
      <c r="F34" s="220"/>
      <c r="G34" s="244"/>
      <c r="H34" s="320"/>
    </row>
    <row r="35" spans="1:8" ht="25.5">
      <c r="A35" s="13" t="s">
        <v>52</v>
      </c>
      <c r="B35" s="86"/>
      <c r="C35" s="86"/>
      <c r="D35" s="86"/>
      <c r="E35" s="159"/>
      <c r="F35" s="86"/>
      <c r="G35" s="163"/>
      <c r="H35" s="159"/>
    </row>
    <row r="36" spans="1:8" ht="12.75">
      <c r="A36" s="2" t="s">
        <v>53</v>
      </c>
      <c r="B36" s="163">
        <v>0.4</v>
      </c>
      <c r="C36" s="163">
        <v>0.32</v>
      </c>
      <c r="D36" s="163"/>
      <c r="E36" s="321">
        <v>0.71</v>
      </c>
      <c r="F36" s="163">
        <v>0.62</v>
      </c>
      <c r="G36" s="163"/>
      <c r="H36" s="321">
        <v>0.44</v>
      </c>
    </row>
    <row r="37" spans="1:8" ht="12.75">
      <c r="A37" s="2" t="s">
        <v>54</v>
      </c>
      <c r="B37" s="163">
        <v>0.4</v>
      </c>
      <c r="C37" s="163">
        <v>0.32</v>
      </c>
      <c r="D37" s="163"/>
      <c r="E37" s="322">
        <v>0.71</v>
      </c>
      <c r="F37" s="163">
        <v>0.61</v>
      </c>
      <c r="G37" s="86"/>
      <c r="H37" s="322">
        <v>0.44</v>
      </c>
    </row>
    <row r="38" spans="2:8" ht="12.75">
      <c r="B38" s="86"/>
      <c r="C38" s="86"/>
      <c r="D38" s="86"/>
      <c r="E38" s="86"/>
      <c r="F38" s="86"/>
      <c r="G38" s="86"/>
      <c r="H38" s="83"/>
    </row>
    <row r="39" spans="2:8" ht="12.75">
      <c r="B39" s="86"/>
      <c r="C39" s="86"/>
      <c r="D39" s="86"/>
      <c r="E39" s="86"/>
      <c r="F39" s="86"/>
      <c r="G39" s="86"/>
      <c r="H39" s="86"/>
    </row>
    <row r="40" ht="12.75">
      <c r="H40" s="378"/>
    </row>
  </sheetData>
  <sheetProtection/>
  <printOptions/>
  <pageMargins left="0.99" right="0.27" top="0.984251968503937" bottom="0" header="0.79" footer="0.4921259845"/>
  <pageSetup fitToHeight="7" fitToWidth="1" horizontalDpi="1200" verticalDpi="1200" orientation="portrait" paperSize="9" scale="69" r:id="rId1"/>
</worksheet>
</file>

<file path=xl/worksheets/sheet10.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9.140625" defaultRowHeight="12.75"/>
  <cols>
    <col min="1" max="1" width="38.8515625" style="0" customWidth="1"/>
    <col min="2" max="3" width="10.57421875" style="0" customWidth="1"/>
    <col min="4" max="4" width="10.57421875" style="166" customWidth="1"/>
    <col min="5" max="5" width="10.57421875" style="0" customWidth="1"/>
  </cols>
  <sheetData>
    <row r="1" spans="1:4" ht="12.75">
      <c r="A1" s="34" t="s">
        <v>5</v>
      </c>
      <c r="B1" s="34"/>
      <c r="C1" s="34"/>
      <c r="D1" s="132"/>
    </row>
    <row r="2" spans="1:4" ht="12.75">
      <c r="A2" s="37"/>
      <c r="B2" s="38"/>
      <c r="C2" s="38"/>
      <c r="D2" s="117"/>
    </row>
    <row r="3" spans="1:4" ht="12.75">
      <c r="A3" s="37" t="s">
        <v>223</v>
      </c>
      <c r="B3" s="38"/>
      <c r="C3" s="38"/>
      <c r="D3" s="117"/>
    </row>
    <row r="4" spans="1:5" ht="12.75">
      <c r="A4" s="38"/>
      <c r="B4" s="169"/>
      <c r="C4" s="165"/>
      <c r="D4" s="374"/>
      <c r="E4" s="166"/>
    </row>
    <row r="5" spans="1:5" ht="12.75">
      <c r="A5" s="58" t="s">
        <v>33</v>
      </c>
      <c r="B5" s="116" t="s">
        <v>29</v>
      </c>
      <c r="C5" s="116" t="s">
        <v>28</v>
      </c>
      <c r="D5" s="116" t="s">
        <v>22</v>
      </c>
      <c r="E5" s="157"/>
    </row>
    <row r="6" spans="1:5" ht="12.75">
      <c r="A6" s="38"/>
      <c r="B6" s="117"/>
      <c r="C6" s="117"/>
      <c r="D6" s="117"/>
      <c r="E6" s="138"/>
    </row>
    <row r="7" spans="1:5" ht="12.75">
      <c r="A7" s="41" t="s">
        <v>224</v>
      </c>
      <c r="B7" s="64">
        <v>144489</v>
      </c>
      <c r="C7" s="64">
        <v>142681</v>
      </c>
      <c r="D7" s="64">
        <v>142681</v>
      </c>
      <c r="E7" s="137"/>
    </row>
    <row r="8" spans="1:6" ht="12.75">
      <c r="A8" s="41" t="s">
        <v>225</v>
      </c>
      <c r="B8" s="64">
        <v>433</v>
      </c>
      <c r="C8" s="64">
        <v>22227</v>
      </c>
      <c r="D8" s="64">
        <v>22859</v>
      </c>
      <c r="E8" s="278"/>
      <c r="F8" s="156"/>
    </row>
    <row r="9" spans="1:6" ht="12.75">
      <c r="A9" s="41" t="s">
        <v>226</v>
      </c>
      <c r="B9" s="64">
        <v>1556</v>
      </c>
      <c r="C9" s="64">
        <v>2040</v>
      </c>
      <c r="D9" s="64">
        <v>2646</v>
      </c>
      <c r="E9" s="137"/>
      <c r="F9" s="156"/>
    </row>
    <row r="10" spans="1:6" ht="12.75">
      <c r="A10" s="41" t="s">
        <v>227</v>
      </c>
      <c r="B10" s="64">
        <v>-1685</v>
      </c>
      <c r="C10" s="64">
        <v>-7</v>
      </c>
      <c r="D10" s="64">
        <v>-18</v>
      </c>
      <c r="E10" s="137"/>
      <c r="F10" s="156"/>
    </row>
    <row r="11" spans="1:6" ht="12.75">
      <c r="A11" s="41" t="s">
        <v>228</v>
      </c>
      <c r="B11" s="64">
        <v>-6193</v>
      </c>
      <c r="C11" s="64">
        <v>-8243</v>
      </c>
      <c r="D11" s="64">
        <v>-23865</v>
      </c>
      <c r="E11" s="137"/>
      <c r="F11" s="156"/>
    </row>
    <row r="12" spans="1:6" ht="12.75">
      <c r="A12" s="41" t="s">
        <v>229</v>
      </c>
      <c r="B12" s="64"/>
      <c r="C12" s="64"/>
      <c r="D12" s="64"/>
      <c r="E12" s="137"/>
      <c r="F12" s="156"/>
    </row>
    <row r="13" spans="1:5" ht="12.75">
      <c r="A13" s="44" t="s">
        <v>230</v>
      </c>
      <c r="B13" s="65">
        <v>686</v>
      </c>
      <c r="C13" s="65">
        <v>-192</v>
      </c>
      <c r="D13" s="65">
        <v>186</v>
      </c>
      <c r="E13" s="137"/>
    </row>
    <row r="14" spans="1:7" ht="12.75">
      <c r="A14" s="38" t="s">
        <v>231</v>
      </c>
      <c r="B14" s="64">
        <f>SUM(B7:B13)</f>
        <v>139286</v>
      </c>
      <c r="C14" s="64">
        <f>SUM(C7:C13)</f>
        <v>158506</v>
      </c>
      <c r="D14" s="64">
        <f>SUM(D7:D13)</f>
        <v>144489</v>
      </c>
      <c r="E14" s="137"/>
      <c r="F14" s="156"/>
      <c r="G14" s="251"/>
    </row>
    <row r="15" spans="1:6" ht="12.75">
      <c r="A15" s="38"/>
      <c r="B15" s="248"/>
      <c r="C15" s="248"/>
      <c r="D15" s="248"/>
      <c r="E15" s="259"/>
      <c r="F15" s="156"/>
    </row>
    <row r="16" spans="1:7" ht="12.75">
      <c r="A16" s="37" t="s">
        <v>232</v>
      </c>
      <c r="B16" s="166"/>
      <c r="C16" s="166"/>
      <c r="E16" s="166"/>
      <c r="F16" s="251"/>
      <c r="G16" s="250"/>
    </row>
    <row r="17" spans="1:7" ht="12.75">
      <c r="A17" s="38"/>
      <c r="B17" s="169"/>
      <c r="C17" s="169"/>
      <c r="D17" s="165"/>
      <c r="E17" s="166"/>
      <c r="F17" s="251"/>
      <c r="G17" s="251"/>
    </row>
    <row r="18" spans="1:7" ht="12.75">
      <c r="A18" s="58" t="s">
        <v>33</v>
      </c>
      <c r="B18" s="116" t="str">
        <f>+B5</f>
        <v>1-9/2012</v>
      </c>
      <c r="C18" s="116" t="str">
        <f>+C5</f>
        <v>1-9/2011</v>
      </c>
      <c r="D18" s="116" t="str">
        <f>+D5</f>
        <v>1-12/2011</v>
      </c>
      <c r="E18" s="157"/>
      <c r="F18" s="251"/>
      <c r="G18" s="250"/>
    </row>
    <row r="19" spans="1:7" ht="12.75">
      <c r="A19" s="38"/>
      <c r="B19" s="117"/>
      <c r="C19" s="117"/>
      <c r="D19" s="117"/>
      <c r="E19" s="138"/>
      <c r="F19" s="251"/>
      <c r="G19" s="251"/>
    </row>
    <row r="20" spans="1:7" ht="12.75">
      <c r="A20" s="41" t="s">
        <v>224</v>
      </c>
      <c r="B20" s="64">
        <v>207522</v>
      </c>
      <c r="C20" s="64">
        <v>200700</v>
      </c>
      <c r="D20" s="64">
        <v>200700</v>
      </c>
      <c r="E20" s="137"/>
      <c r="F20" s="250"/>
      <c r="G20" s="250"/>
    </row>
    <row r="21" spans="1:8" ht="12.75">
      <c r="A21" s="41" t="s">
        <v>225</v>
      </c>
      <c r="B21" s="64">
        <v>515</v>
      </c>
      <c r="C21" s="64">
        <v>4028</v>
      </c>
      <c r="D21" s="64">
        <v>4441</v>
      </c>
      <c r="E21" s="137"/>
      <c r="F21" s="250"/>
      <c r="G21" s="251"/>
      <c r="H21" s="156"/>
    </row>
    <row r="22" spans="1:6" ht="12.75">
      <c r="A22" s="41" t="s">
        <v>226</v>
      </c>
      <c r="B22" s="64">
        <v>27056</v>
      </c>
      <c r="C22" s="64">
        <v>27402</v>
      </c>
      <c r="D22" s="64">
        <v>40616</v>
      </c>
      <c r="E22" s="137"/>
      <c r="F22" s="156"/>
    </row>
    <row r="23" spans="1:11" ht="12.75">
      <c r="A23" s="41" t="s">
        <v>227</v>
      </c>
      <c r="B23" s="64">
        <v>-30078</v>
      </c>
      <c r="C23" s="64">
        <v>-404</v>
      </c>
      <c r="D23" s="64">
        <v>-477</v>
      </c>
      <c r="E23" s="137"/>
      <c r="F23" s="156"/>
      <c r="G23" s="156"/>
      <c r="H23" s="156"/>
      <c r="K23" s="156"/>
    </row>
    <row r="24" spans="1:8" ht="12.75">
      <c r="A24" s="41" t="s">
        <v>233</v>
      </c>
      <c r="B24" s="64">
        <v>-26687</v>
      </c>
      <c r="C24" s="64">
        <v>-24911</v>
      </c>
      <c r="D24" s="64">
        <v>-37683</v>
      </c>
      <c r="E24" s="137"/>
      <c r="F24" s="156"/>
      <c r="H24" s="156"/>
    </row>
    <row r="25" spans="1:7" ht="12.75">
      <c r="A25" s="41" t="s">
        <v>229</v>
      </c>
      <c r="B25" s="64"/>
      <c r="C25" s="64"/>
      <c r="D25" s="64"/>
      <c r="E25" s="137"/>
      <c r="F25" s="156"/>
      <c r="G25" s="156"/>
    </row>
    <row r="26" spans="1:6" ht="12.75">
      <c r="A26" s="44" t="s">
        <v>230</v>
      </c>
      <c r="B26" s="65">
        <v>324</v>
      </c>
      <c r="C26" s="65">
        <f>-302-73</f>
        <v>-375</v>
      </c>
      <c r="D26" s="65">
        <v>-75</v>
      </c>
      <c r="E26" s="137"/>
      <c r="F26" s="156"/>
    </row>
    <row r="27" spans="1:6" ht="12.75">
      <c r="A27" s="38" t="s">
        <v>231</v>
      </c>
      <c r="B27" s="64">
        <f>SUM(B20:B26)</f>
        <v>178652</v>
      </c>
      <c r="C27" s="64">
        <f>SUM(C20:C26)</f>
        <v>206440</v>
      </c>
      <c r="D27" s="64">
        <f>SUM(D20:D26)</f>
        <v>207522</v>
      </c>
      <c r="E27" s="137"/>
      <c r="F27" s="156"/>
    </row>
    <row r="28" spans="2:6" ht="12.75">
      <c r="B28" s="249"/>
      <c r="C28" s="249"/>
      <c r="D28" s="348"/>
      <c r="E28" s="166"/>
      <c r="F28" s="156"/>
    </row>
    <row r="29" spans="2:5" ht="12.75">
      <c r="B29" s="259"/>
      <c r="C29" s="259"/>
      <c r="D29" s="259"/>
      <c r="E29" s="166"/>
    </row>
    <row r="30" spans="1:5" ht="12.75">
      <c r="A30" s="37" t="s">
        <v>234</v>
      </c>
      <c r="B30" s="117"/>
      <c r="C30" s="117"/>
      <c r="D30" s="117"/>
      <c r="E30" s="166"/>
    </row>
    <row r="31" spans="1:5" ht="12.75">
      <c r="A31" s="38"/>
      <c r="B31" s="169"/>
      <c r="C31" s="169"/>
      <c r="D31" s="165"/>
      <c r="E31" s="166"/>
    </row>
    <row r="32" spans="1:5" ht="12.75">
      <c r="A32" s="58" t="s">
        <v>33</v>
      </c>
      <c r="B32" s="116" t="str">
        <f>B5</f>
        <v>1-9/2012</v>
      </c>
      <c r="C32" s="116" t="str">
        <f>C5</f>
        <v>1-9/2011</v>
      </c>
      <c r="D32" s="116" t="str">
        <f>D5</f>
        <v>1-12/2011</v>
      </c>
      <c r="E32" s="157"/>
    </row>
    <row r="33" spans="1:5" ht="12.75">
      <c r="A33" s="38"/>
      <c r="B33" s="117"/>
      <c r="C33" s="117"/>
      <c r="D33" s="117"/>
      <c r="E33" s="138"/>
    </row>
    <row r="34" spans="1:5" ht="12.75">
      <c r="A34" s="41" t="s">
        <v>68</v>
      </c>
      <c r="B34" s="64">
        <v>0</v>
      </c>
      <c r="C34" s="64">
        <v>0</v>
      </c>
      <c r="D34" s="64">
        <v>0</v>
      </c>
      <c r="E34" s="137"/>
    </row>
    <row r="35" spans="1:5" ht="12.75">
      <c r="A35" s="44" t="s">
        <v>74</v>
      </c>
      <c r="B35" s="65">
        <v>4836</v>
      </c>
      <c r="C35" s="65">
        <v>4862</v>
      </c>
      <c r="D35" s="65">
        <v>4593</v>
      </c>
      <c r="E35" s="137"/>
    </row>
    <row r="36" spans="1:5" ht="12.75">
      <c r="A36" s="38" t="s">
        <v>198</v>
      </c>
      <c r="B36" s="64">
        <f>SUM(B34:B35)</f>
        <v>4836</v>
      </c>
      <c r="C36" s="64">
        <f>SUM(C34:C35)</f>
        <v>4862</v>
      </c>
      <c r="D36" s="64">
        <f>SUM(D34:D35)</f>
        <v>4593</v>
      </c>
      <c r="E36" s="137"/>
    </row>
    <row r="37" spans="1:5" ht="12.75">
      <c r="A37" s="256"/>
      <c r="B37" s="166"/>
      <c r="C37" s="166"/>
      <c r="E37" s="166"/>
    </row>
    <row r="38" spans="1:6" s="256" customFormat="1" ht="25.5">
      <c r="A38" s="447" t="s">
        <v>235</v>
      </c>
      <c r="B38" s="224">
        <v>0</v>
      </c>
      <c r="C38" s="224">
        <v>150</v>
      </c>
      <c r="D38" s="224">
        <v>0</v>
      </c>
      <c r="E38" s="224"/>
      <c r="F38"/>
    </row>
    <row r="39" ht="12.75">
      <c r="D39"/>
    </row>
    <row r="41" spans="2:3" ht="12.75">
      <c r="B41" s="156"/>
      <c r="C41" s="156"/>
    </row>
  </sheetData>
  <sheetProtection/>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140625" defaultRowHeight="12.75"/>
  <cols>
    <col min="1" max="1" width="40.28125" style="66" customWidth="1"/>
    <col min="2" max="4" width="11.140625" style="66" customWidth="1"/>
    <col min="5" max="16384" width="9.140625" style="66" customWidth="1"/>
  </cols>
  <sheetData>
    <row r="1" spans="1:4" ht="12.75">
      <c r="A1" s="34" t="s">
        <v>5</v>
      </c>
      <c r="B1" s="34"/>
      <c r="C1" s="34"/>
      <c r="D1" s="34"/>
    </row>
    <row r="2" ht="12.75">
      <c r="J2" s="146"/>
    </row>
    <row r="3" spans="1:10" ht="12.75">
      <c r="A3" s="71" t="s">
        <v>236</v>
      </c>
      <c r="B3" s="71"/>
      <c r="C3" s="71"/>
      <c r="D3" s="71"/>
      <c r="J3" s="146"/>
    </row>
    <row r="4" spans="1:10" ht="12.75">
      <c r="A4" s="12" t="s">
        <v>237</v>
      </c>
      <c r="B4" s="12"/>
      <c r="C4" s="360"/>
      <c r="D4" s="12"/>
      <c r="J4" s="146"/>
    </row>
    <row r="5" spans="1:10" ht="12.75">
      <c r="A5" s="7"/>
      <c r="B5" s="361"/>
      <c r="C5" s="361"/>
      <c r="D5" s="361"/>
      <c r="J5" s="146"/>
    </row>
    <row r="6" spans="1:10" ht="12.75">
      <c r="A6" s="58" t="s">
        <v>33</v>
      </c>
      <c r="B6" s="116" t="s">
        <v>29</v>
      </c>
      <c r="C6" s="116" t="s">
        <v>28</v>
      </c>
      <c r="D6" s="116" t="s">
        <v>22</v>
      </c>
      <c r="E6" s="157"/>
      <c r="J6" s="146"/>
    </row>
    <row r="7" spans="1:10" ht="12.75">
      <c r="A7" s="9"/>
      <c r="B7" s="86"/>
      <c r="C7" s="86"/>
      <c r="D7" s="86"/>
      <c r="E7" s="88"/>
      <c r="J7" s="146"/>
    </row>
    <row r="8" spans="1:10" ht="12.75">
      <c r="A8" s="8" t="s">
        <v>238</v>
      </c>
      <c r="B8" s="83">
        <v>939</v>
      </c>
      <c r="C8" s="83">
        <v>1893</v>
      </c>
      <c r="D8" s="83">
        <v>2489</v>
      </c>
      <c r="E8" s="85"/>
      <c r="G8" s="5"/>
      <c r="J8" s="146"/>
    </row>
    <row r="9" spans="1:10" ht="12.75">
      <c r="A9" s="8" t="s">
        <v>239</v>
      </c>
      <c r="B9" s="83"/>
      <c r="C9" s="83"/>
      <c r="D9" s="83"/>
      <c r="E9" s="85"/>
      <c r="G9" s="5"/>
      <c r="J9" s="146"/>
    </row>
    <row r="10" spans="1:10" ht="12.75">
      <c r="A10" s="8" t="s">
        <v>37</v>
      </c>
      <c r="B10" s="83">
        <v>24</v>
      </c>
      <c r="C10" s="83">
        <v>50</v>
      </c>
      <c r="D10" s="83">
        <v>63</v>
      </c>
      <c r="E10" s="85"/>
      <c r="G10" s="5"/>
      <c r="J10" s="146"/>
    </row>
    <row r="11" spans="1:10" ht="12.75">
      <c r="A11" s="135" t="s">
        <v>240</v>
      </c>
      <c r="B11" s="83">
        <v>391</v>
      </c>
      <c r="C11" s="83">
        <v>512</v>
      </c>
      <c r="D11" s="83">
        <v>707</v>
      </c>
      <c r="E11" s="85"/>
      <c r="G11" s="5"/>
      <c r="J11" s="146"/>
    </row>
    <row r="12" spans="1:10" ht="12.75">
      <c r="A12" s="359" t="s">
        <v>241</v>
      </c>
      <c r="B12" s="358"/>
      <c r="C12" s="146"/>
      <c r="D12" s="146"/>
      <c r="E12" s="271"/>
      <c r="G12" s="152"/>
      <c r="J12" s="146"/>
    </row>
    <row r="13" spans="1:10" ht="12.75">
      <c r="A13" s="448" t="s">
        <v>242</v>
      </c>
      <c r="B13" s="358">
        <v>0</v>
      </c>
      <c r="C13" s="146">
        <v>23146</v>
      </c>
      <c r="D13" s="146">
        <v>24396</v>
      </c>
      <c r="E13" s="271"/>
      <c r="G13" s="152"/>
      <c r="J13" s="146"/>
    </row>
    <row r="14" spans="1:10" ht="12.75">
      <c r="A14" s="359" t="s">
        <v>243</v>
      </c>
      <c r="B14" s="358"/>
      <c r="D14" s="146"/>
      <c r="E14" s="271"/>
      <c r="G14" s="152"/>
      <c r="J14" s="146"/>
    </row>
    <row r="15" spans="1:10" ht="12.75">
      <c r="A15" s="427" t="s">
        <v>244</v>
      </c>
      <c r="B15" s="358">
        <v>0</v>
      </c>
      <c r="C15" s="146">
        <v>2408</v>
      </c>
      <c r="D15" s="146">
        <v>2710</v>
      </c>
      <c r="E15" s="271"/>
      <c r="G15" s="152"/>
      <c r="J15" s="146"/>
    </row>
    <row r="16" spans="1:10" ht="12.75">
      <c r="A16" s="427" t="s">
        <v>245</v>
      </c>
      <c r="B16" s="358">
        <v>0</v>
      </c>
      <c r="C16" s="146">
        <v>1471</v>
      </c>
      <c r="D16" s="146">
        <v>1633</v>
      </c>
      <c r="E16" s="271"/>
      <c r="G16" s="152"/>
      <c r="J16" s="146"/>
    </row>
    <row r="17" spans="1:10" ht="12.75">
      <c r="A17" s="67"/>
      <c r="B17" s="359"/>
      <c r="C17" s="67"/>
      <c r="D17" s="67"/>
      <c r="J17" s="146"/>
    </row>
    <row r="18" spans="1:4" ht="12.75">
      <c r="A18" s="68"/>
      <c r="B18" s="68"/>
      <c r="C18" s="68"/>
      <c r="D18" s="68"/>
    </row>
    <row r="19" spans="1:4" ht="12.75">
      <c r="A19" s="69"/>
      <c r="B19" s="69"/>
      <c r="C19" s="69"/>
      <c r="D19" s="69"/>
    </row>
    <row r="20" spans="1:4" ht="12.75">
      <c r="A20" s="69"/>
      <c r="B20" s="69"/>
      <c r="C20" s="69"/>
      <c r="D20" s="69"/>
    </row>
    <row r="21" spans="1:4" ht="12.75">
      <c r="A21" s="70"/>
      <c r="B21" s="70"/>
      <c r="C21" s="70"/>
      <c r="D21" s="70"/>
    </row>
    <row r="22" spans="1:4" ht="12.75">
      <c r="A22" s="70"/>
      <c r="B22" s="70"/>
      <c r="C22" s="70"/>
      <c r="D22" s="70"/>
    </row>
    <row r="23" spans="1:4" ht="12.75">
      <c r="A23" s="70"/>
      <c r="B23" s="70"/>
      <c r="C23" s="70"/>
      <c r="D23" s="70"/>
    </row>
    <row r="24" spans="1:4" ht="12.75">
      <c r="A24" s="70"/>
      <c r="B24" s="70"/>
      <c r="C24" s="70"/>
      <c r="D24" s="70"/>
    </row>
    <row r="25" spans="1:4" ht="12.75">
      <c r="A25" s="70"/>
      <c r="B25" s="70"/>
      <c r="C25" s="70"/>
      <c r="D25" s="70"/>
    </row>
    <row r="26" spans="1:4" ht="12.75">
      <c r="A26" s="70"/>
      <c r="B26" s="70"/>
      <c r="C26" s="70"/>
      <c r="D26" s="70"/>
    </row>
    <row r="27" spans="1:4" ht="12.75">
      <c r="A27" s="70"/>
      <c r="B27" s="70"/>
      <c r="C27" s="70"/>
      <c r="D27" s="70"/>
    </row>
    <row r="28" spans="1:4" ht="12.75">
      <c r="A28" s="70"/>
      <c r="B28" s="70"/>
      <c r="C28" s="70"/>
      <c r="D28" s="70"/>
    </row>
    <row r="29" spans="1:4" ht="12.75">
      <c r="A29" s="70"/>
      <c r="B29" s="70"/>
      <c r="C29" s="70"/>
      <c r="D29" s="70"/>
    </row>
    <row r="30" spans="1:4" ht="12.75">
      <c r="A30" s="70"/>
      <c r="B30" s="70"/>
      <c r="C30" s="70"/>
      <c r="D30" s="70"/>
    </row>
    <row r="31" spans="1:4" ht="12.75">
      <c r="A31" s="70"/>
      <c r="B31" s="70"/>
      <c r="C31" s="70"/>
      <c r="D31" s="70"/>
    </row>
    <row r="32" spans="1:4" ht="12.75">
      <c r="A32" s="70"/>
      <c r="B32" s="70"/>
      <c r="C32" s="70"/>
      <c r="D32" s="70"/>
    </row>
    <row r="33" spans="1:4" ht="12.75">
      <c r="A33" s="70"/>
      <c r="B33" s="70"/>
      <c r="C33" s="70"/>
      <c r="D33" s="70"/>
    </row>
    <row r="34" spans="1:4" ht="12.75">
      <c r="A34" s="70"/>
      <c r="B34" s="70"/>
      <c r="C34" s="70"/>
      <c r="D34" s="70"/>
    </row>
    <row r="35" spans="1:4" ht="12.75">
      <c r="A35" s="70"/>
      <c r="B35" s="70"/>
      <c r="C35" s="70"/>
      <c r="D35" s="70"/>
    </row>
    <row r="36" spans="1:4" ht="12.75">
      <c r="A36" s="70"/>
      <c r="B36" s="70"/>
      <c r="C36" s="70"/>
      <c r="D36" s="70"/>
    </row>
    <row r="37" spans="1:4" ht="12.75">
      <c r="A37" s="70"/>
      <c r="B37" s="70"/>
      <c r="C37" s="70"/>
      <c r="D37" s="70"/>
    </row>
    <row r="38" spans="1:4" ht="12.75">
      <c r="A38" s="70"/>
      <c r="B38" s="70"/>
      <c r="C38" s="70"/>
      <c r="D38" s="70"/>
    </row>
    <row r="39" spans="1:4" ht="12.75">
      <c r="A39" s="70"/>
      <c r="B39" s="70"/>
      <c r="C39" s="70"/>
      <c r="D39" s="70"/>
    </row>
    <row r="40" spans="1:4" ht="12.75">
      <c r="A40" s="70"/>
      <c r="B40" s="70"/>
      <c r="C40" s="70"/>
      <c r="D40" s="70"/>
    </row>
    <row r="41" spans="1:4" ht="12.75">
      <c r="A41" s="70"/>
      <c r="B41" s="70"/>
      <c r="C41" s="70"/>
      <c r="D41" s="70"/>
    </row>
    <row r="42" spans="1:4" ht="12.75">
      <c r="A42" s="70"/>
      <c r="B42" s="70"/>
      <c r="C42" s="70"/>
      <c r="D42" s="70"/>
    </row>
    <row r="43" spans="1:4" ht="12.75">
      <c r="A43" s="70"/>
      <c r="B43" s="70"/>
      <c r="C43" s="70"/>
      <c r="D43" s="70"/>
    </row>
  </sheetData>
  <sheetProtection/>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H92"/>
  <sheetViews>
    <sheetView zoomScalePageLayoutView="0" workbookViewId="0" topLeftCell="A1">
      <selection activeCell="A1" sqref="A1"/>
    </sheetView>
  </sheetViews>
  <sheetFormatPr defaultColWidth="9.140625" defaultRowHeight="12.75"/>
  <cols>
    <col min="1" max="1" width="40.28125" style="59" customWidth="1"/>
    <col min="2" max="2" width="12.421875" style="59" customWidth="1"/>
    <col min="3" max="3" width="12.421875" style="363" customWidth="1"/>
    <col min="4" max="4" width="12.421875" style="59" customWidth="1"/>
    <col min="5" max="5" width="9.421875" style="172" hidden="1" customWidth="1"/>
    <col min="6" max="6" width="9.140625" style="172" customWidth="1"/>
    <col min="7" max="7" width="9.140625" style="59" customWidth="1"/>
    <col min="8" max="8" width="12.421875" style="388" customWidth="1"/>
    <col min="9" max="16384" width="9.140625" style="59" customWidth="1"/>
  </cols>
  <sheetData>
    <row r="1" spans="1:8" ht="12.75">
      <c r="A1" s="34" t="s">
        <v>5</v>
      </c>
      <c r="B1" s="34"/>
      <c r="C1" s="168"/>
      <c r="D1" s="34"/>
      <c r="H1" s="59"/>
    </row>
    <row r="2" ht="12.75">
      <c r="H2" s="59"/>
    </row>
    <row r="3" spans="1:8" ht="12.75">
      <c r="A3" s="57" t="s">
        <v>246</v>
      </c>
      <c r="B3" s="57"/>
      <c r="C3" s="171"/>
      <c r="D3" s="57"/>
      <c r="E3" s="351"/>
      <c r="H3" s="59"/>
    </row>
    <row r="4" spans="1:8" ht="12.75">
      <c r="A4" s="57"/>
      <c r="B4" s="376"/>
      <c r="C4" s="376"/>
      <c r="D4" s="375"/>
      <c r="E4" s="351"/>
      <c r="H4" s="59"/>
    </row>
    <row r="5" spans="1:8" ht="12.75">
      <c r="A5" s="58" t="s">
        <v>33</v>
      </c>
      <c r="B5" s="167" t="s">
        <v>30</v>
      </c>
      <c r="C5" s="167" t="s">
        <v>31</v>
      </c>
      <c r="D5" s="167" t="s">
        <v>23</v>
      </c>
      <c r="E5" s="167" t="s">
        <v>25</v>
      </c>
      <c r="F5" s="272"/>
      <c r="H5" s="59"/>
    </row>
    <row r="6" spans="3:8" ht="12.75">
      <c r="C6" s="172"/>
      <c r="E6" s="147"/>
      <c r="F6" s="273"/>
      <c r="H6" s="59"/>
    </row>
    <row r="7" spans="1:8" ht="12.75">
      <c r="A7" s="57" t="s">
        <v>247</v>
      </c>
      <c r="B7" s="61"/>
      <c r="C7" s="364"/>
      <c r="D7" s="61"/>
      <c r="E7" s="149"/>
      <c r="F7" s="275"/>
      <c r="H7" s="59"/>
    </row>
    <row r="8" spans="1:8" ht="12.75">
      <c r="A8" s="135" t="s">
        <v>248</v>
      </c>
      <c r="B8" s="301">
        <v>186</v>
      </c>
      <c r="C8" s="349">
        <v>42186</v>
      </c>
      <c r="D8" s="349">
        <v>42186</v>
      </c>
      <c r="E8" s="148"/>
      <c r="F8" s="274"/>
      <c r="H8" s="59"/>
    </row>
    <row r="9" spans="1:8" ht="12.75">
      <c r="A9" s="135" t="s">
        <v>249</v>
      </c>
      <c r="B9" s="302">
        <v>460</v>
      </c>
      <c r="C9" s="349">
        <v>21460</v>
      </c>
      <c r="D9" s="349">
        <v>21460</v>
      </c>
      <c r="E9" s="148"/>
      <c r="F9" s="274"/>
      <c r="H9" s="59"/>
    </row>
    <row r="10" spans="1:8" ht="12.75">
      <c r="A10" s="135" t="s">
        <v>250</v>
      </c>
      <c r="B10" s="353">
        <v>187</v>
      </c>
      <c r="C10" s="149">
        <v>197</v>
      </c>
      <c r="D10" s="149">
        <v>174</v>
      </c>
      <c r="E10" s="149"/>
      <c r="F10" s="275"/>
      <c r="H10" s="59"/>
    </row>
    <row r="11" spans="1:8" ht="12.75">
      <c r="A11" s="449"/>
      <c r="B11" s="60"/>
      <c r="C11" s="362"/>
      <c r="D11" s="149"/>
      <c r="E11" s="149"/>
      <c r="F11" s="275"/>
      <c r="H11" s="59"/>
    </row>
    <row r="12" spans="1:8" ht="12.75">
      <c r="A12" s="135" t="s">
        <v>251</v>
      </c>
      <c r="B12" s="148">
        <v>6255</v>
      </c>
      <c r="C12" s="148">
        <v>5649</v>
      </c>
      <c r="D12" s="148">
        <v>5702</v>
      </c>
      <c r="E12" s="148"/>
      <c r="F12" s="274"/>
      <c r="H12" s="59"/>
    </row>
    <row r="13" spans="1:8" ht="12.75">
      <c r="A13" s="172"/>
      <c r="C13" s="172"/>
      <c r="E13" s="149"/>
      <c r="H13" s="59"/>
    </row>
    <row r="14" spans="1:8" ht="12.75">
      <c r="A14" s="135" t="s">
        <v>252</v>
      </c>
      <c r="C14" s="172"/>
      <c r="H14" s="59"/>
    </row>
    <row r="15" spans="3:8" ht="12.75">
      <c r="C15" s="172"/>
      <c r="H15" s="59"/>
    </row>
    <row r="16" spans="1:8" ht="12.75">
      <c r="A16" s="57" t="s">
        <v>253</v>
      </c>
      <c r="C16" s="172"/>
      <c r="H16" s="59"/>
    </row>
    <row r="17" spans="3:8" ht="12.75">
      <c r="C17" s="172"/>
      <c r="H17" s="59"/>
    </row>
    <row r="18" spans="1:8" ht="12.75">
      <c r="A18" s="59" t="s">
        <v>254</v>
      </c>
      <c r="C18" s="172"/>
      <c r="H18" s="59"/>
    </row>
    <row r="19" spans="1:8" ht="12.75">
      <c r="A19" s="59" t="s">
        <v>255</v>
      </c>
      <c r="C19" s="172"/>
      <c r="H19" s="59"/>
    </row>
    <row r="20" spans="1:8" ht="12.75">
      <c r="A20" s="59" t="s">
        <v>256</v>
      </c>
      <c r="C20" s="172"/>
      <c r="H20" s="59"/>
    </row>
    <row r="21" spans="3:8" ht="12.75">
      <c r="C21" s="172"/>
      <c r="H21" s="59"/>
    </row>
    <row r="22" ht="12.75">
      <c r="H22" s="59"/>
    </row>
    <row r="23" spans="1:8" ht="12.75">
      <c r="A23" s="57" t="s">
        <v>257</v>
      </c>
      <c r="B23" s="57"/>
      <c r="C23" s="171"/>
      <c r="D23" s="57"/>
      <c r="E23" s="149"/>
      <c r="H23" s="59"/>
    </row>
    <row r="24" spans="3:8" ht="12.75">
      <c r="C24" s="172"/>
      <c r="E24" s="351"/>
      <c r="H24" s="59"/>
    </row>
    <row r="25" spans="1:8" ht="12.75">
      <c r="A25" s="58" t="s">
        <v>33</v>
      </c>
      <c r="B25" s="167" t="str">
        <f>B5</f>
        <v>9/2012</v>
      </c>
      <c r="C25" s="167" t="str">
        <f>C5</f>
        <v>9/2011</v>
      </c>
      <c r="D25" s="167" t="str">
        <f>D5</f>
        <v>12/2011</v>
      </c>
      <c r="E25" s="167" t="str">
        <f>E5</f>
        <v>9/2010</v>
      </c>
      <c r="F25" s="272"/>
      <c r="H25" s="59"/>
    </row>
    <row r="26" spans="1:8" ht="12.75">
      <c r="A26" s="62"/>
      <c r="B26" s="62"/>
      <c r="C26" s="252"/>
      <c r="D26" s="62"/>
      <c r="E26" s="150"/>
      <c r="F26" s="150"/>
      <c r="H26" s="59"/>
    </row>
    <row r="27" spans="1:8" ht="12.75">
      <c r="A27" s="135" t="s">
        <v>258</v>
      </c>
      <c r="B27" s="303">
        <v>6117.046991869918</v>
      </c>
      <c r="C27" s="389">
        <v>7815</v>
      </c>
      <c r="D27" s="303">
        <v>7707.889857642276</v>
      </c>
      <c r="E27" s="148"/>
      <c r="F27" s="274"/>
      <c r="H27" s="59"/>
    </row>
    <row r="28" spans="1:8" ht="12.75">
      <c r="A28" s="135" t="s">
        <v>259</v>
      </c>
      <c r="B28" s="303">
        <v>8677.894073170732</v>
      </c>
      <c r="C28" s="303">
        <v>17662</v>
      </c>
      <c r="D28" s="303">
        <v>15504.405083821139</v>
      </c>
      <c r="E28" s="148"/>
      <c r="F28" s="274"/>
      <c r="H28" s="59"/>
    </row>
    <row r="29" spans="1:8" ht="12.75">
      <c r="A29" s="143" t="s">
        <v>260</v>
      </c>
      <c r="B29" s="350">
        <v>2387</v>
      </c>
      <c r="C29" s="390">
        <v>4280</v>
      </c>
      <c r="D29" s="350">
        <v>4185</v>
      </c>
      <c r="E29" s="151"/>
      <c r="F29" s="274"/>
      <c r="H29" s="59"/>
    </row>
    <row r="30" spans="1:8" ht="12.75">
      <c r="A30" s="135" t="s">
        <v>198</v>
      </c>
      <c r="B30" s="148">
        <f>SUM(B27:B29)</f>
        <v>17181.94106504065</v>
      </c>
      <c r="C30" s="365">
        <f>SUM(C27:C29)</f>
        <v>29757</v>
      </c>
      <c r="D30" s="148">
        <f>SUM(D27:D29)</f>
        <v>27397.294941463413</v>
      </c>
      <c r="E30" s="148">
        <f>SUM(E27:E29)</f>
        <v>0</v>
      </c>
      <c r="F30" s="274"/>
      <c r="H30" s="59"/>
    </row>
    <row r="31" spans="2:8" ht="12.75">
      <c r="B31" s="303"/>
      <c r="H31" s="59"/>
    </row>
    <row r="32" spans="2:8" ht="12.75">
      <c r="B32" s="303"/>
      <c r="H32" s="59"/>
    </row>
    <row r="33" spans="1:8" ht="12.75">
      <c r="A33" s="57" t="s">
        <v>261</v>
      </c>
      <c r="B33" s="57"/>
      <c r="C33" s="171"/>
      <c r="D33" s="57"/>
      <c r="H33" s="59"/>
    </row>
    <row r="34" spans="1:8" ht="12.75">
      <c r="A34" s="57"/>
      <c r="B34" s="57"/>
      <c r="C34" s="171"/>
      <c r="D34" s="57"/>
      <c r="H34" s="59"/>
    </row>
    <row r="35" spans="1:8" ht="12.75">
      <c r="A35" s="57" t="s">
        <v>262</v>
      </c>
      <c r="B35" s="171"/>
      <c r="C35" s="171"/>
      <c r="D35" s="171"/>
      <c r="E35" s="171"/>
      <c r="H35" s="59"/>
    </row>
    <row r="36" spans="1:8" ht="12.75">
      <c r="A36" s="172"/>
      <c r="B36" s="172"/>
      <c r="D36" s="172"/>
      <c r="E36" s="351"/>
      <c r="H36" s="59"/>
    </row>
    <row r="37" spans="1:8" ht="12.75">
      <c r="A37" s="58" t="s">
        <v>33</v>
      </c>
      <c r="B37" s="167" t="str">
        <f>+B25</f>
        <v>9/2012</v>
      </c>
      <c r="C37" s="167" t="str">
        <f>C5</f>
        <v>9/2011</v>
      </c>
      <c r="D37" s="167" t="str">
        <f>+D25</f>
        <v>12/2011</v>
      </c>
      <c r="E37" s="167" t="str">
        <f>+E25</f>
        <v>9/2010</v>
      </c>
      <c r="F37" s="272"/>
      <c r="H37" s="59"/>
    </row>
    <row r="38" spans="1:8" ht="12.75">
      <c r="A38" s="252"/>
      <c r="B38" s="252"/>
      <c r="C38" s="252"/>
      <c r="D38" s="252"/>
      <c r="E38" s="150"/>
      <c r="F38" s="150"/>
      <c r="H38" s="59"/>
    </row>
    <row r="39" spans="1:8" ht="12.75">
      <c r="A39" s="59" t="s">
        <v>263</v>
      </c>
      <c r="B39" s="172"/>
      <c r="C39" s="172"/>
      <c r="D39" s="172"/>
      <c r="F39" s="352"/>
      <c r="H39" s="59"/>
    </row>
    <row r="40" spans="1:8" ht="12.75">
      <c r="A40" s="172"/>
      <c r="B40" s="172"/>
      <c r="C40" s="172"/>
      <c r="D40" s="172"/>
      <c r="F40" s="352"/>
      <c r="H40" s="59"/>
    </row>
    <row r="41" spans="1:8" ht="12.75">
      <c r="A41" s="135" t="s">
        <v>258</v>
      </c>
      <c r="B41" s="303">
        <v>12444</v>
      </c>
      <c r="C41" s="389">
        <v>17304</v>
      </c>
      <c r="D41" s="303">
        <v>13429</v>
      </c>
      <c r="E41" s="148"/>
      <c r="F41" s="274"/>
      <c r="H41" s="59"/>
    </row>
    <row r="42" spans="1:8" ht="12.75">
      <c r="A42" s="136" t="s">
        <v>259</v>
      </c>
      <c r="B42" s="303">
        <v>27446</v>
      </c>
      <c r="C42" s="389">
        <v>58986</v>
      </c>
      <c r="D42" s="303">
        <v>38033</v>
      </c>
      <c r="E42" s="148"/>
      <c r="F42" s="274"/>
      <c r="H42" s="59"/>
    </row>
    <row r="43" spans="1:8" ht="12.75">
      <c r="A43" s="143" t="s">
        <v>260</v>
      </c>
      <c r="B43" s="350">
        <v>3636</v>
      </c>
      <c r="C43" s="366"/>
      <c r="D43" s="350"/>
      <c r="E43" s="151"/>
      <c r="F43" s="274"/>
      <c r="H43" s="59"/>
    </row>
    <row r="44" spans="1:8" ht="12.75">
      <c r="A44" s="135" t="s">
        <v>198</v>
      </c>
      <c r="B44" s="303">
        <f>SUM(B41:B43)</f>
        <v>43526</v>
      </c>
      <c r="C44" s="365">
        <f>SUM(C41:C43)</f>
        <v>76290</v>
      </c>
      <c r="D44" s="148">
        <f>SUM(D41:D43)</f>
        <v>51462</v>
      </c>
      <c r="E44" s="148">
        <f>SUM(E41:E43)</f>
        <v>0</v>
      </c>
      <c r="F44" s="274"/>
      <c r="H44" s="59"/>
    </row>
    <row r="45" spans="1:8" ht="12.75">
      <c r="A45" s="59" t="s">
        <v>264</v>
      </c>
      <c r="B45" s="303">
        <v>712</v>
      </c>
      <c r="C45" s="148">
        <v>-3074</v>
      </c>
      <c r="D45" s="303">
        <v>-1504</v>
      </c>
      <c r="E45" s="148"/>
      <c r="F45" s="274"/>
      <c r="H45" s="59"/>
    </row>
    <row r="46" spans="3:8" ht="12.75">
      <c r="C46" s="172"/>
      <c r="D46" s="303"/>
      <c r="E46" s="148"/>
      <c r="F46" s="274"/>
      <c r="H46" s="59"/>
    </row>
    <row r="47" spans="1:8" ht="12.75">
      <c r="A47" s="135" t="s">
        <v>265</v>
      </c>
      <c r="C47" s="172"/>
      <c r="D47" s="303"/>
      <c r="E47" s="148"/>
      <c r="F47" s="274"/>
      <c r="H47" s="59"/>
    </row>
    <row r="48" spans="1:8" ht="12.75">
      <c r="A48" s="135" t="s">
        <v>258</v>
      </c>
      <c r="B48" s="303">
        <v>4000</v>
      </c>
      <c r="C48" s="304">
        <v>3807</v>
      </c>
      <c r="D48" s="303">
        <v>4000</v>
      </c>
      <c r="E48" s="148">
        <v>3029</v>
      </c>
      <c r="F48" s="274"/>
      <c r="H48" s="59"/>
    </row>
    <row r="49" spans="1:8" ht="12.75">
      <c r="A49" s="135" t="s">
        <v>259</v>
      </c>
      <c r="B49" s="303">
        <v>12000</v>
      </c>
      <c r="C49" s="303">
        <v>636</v>
      </c>
      <c r="D49" s="303">
        <v>19455</v>
      </c>
      <c r="E49" s="148">
        <v>18514</v>
      </c>
      <c r="F49" s="274"/>
      <c r="H49" s="59"/>
    </row>
    <row r="50" spans="1:8" ht="12.75">
      <c r="A50" s="143" t="s">
        <v>260</v>
      </c>
      <c r="B50" s="350"/>
      <c r="C50" s="370"/>
      <c r="D50" s="350">
        <v>4545</v>
      </c>
      <c r="E50" s="151">
        <v>12028</v>
      </c>
      <c r="F50" s="274"/>
      <c r="H50" s="59"/>
    </row>
    <row r="51" spans="1:8" ht="12.75">
      <c r="A51" s="135" t="s">
        <v>198</v>
      </c>
      <c r="B51" s="303">
        <f>SUM(B48:B50)</f>
        <v>16000</v>
      </c>
      <c r="C51" s="303">
        <f>SUM(C48:C50)</f>
        <v>4443</v>
      </c>
      <c r="D51" s="303">
        <f>SUM(D48:D50)</f>
        <v>28000</v>
      </c>
      <c r="E51" s="148">
        <v>33571</v>
      </c>
      <c r="F51" s="274"/>
      <c r="H51" s="59"/>
    </row>
    <row r="52" spans="1:8" ht="12.75">
      <c r="A52" s="59" t="s">
        <v>264</v>
      </c>
      <c r="B52" s="59">
        <v>-223</v>
      </c>
      <c r="C52" s="303">
        <v>443</v>
      </c>
      <c r="D52" s="303">
        <v>-144</v>
      </c>
      <c r="E52" s="148">
        <v>703</v>
      </c>
      <c r="F52" s="274"/>
      <c r="H52" s="59"/>
    </row>
    <row r="53" spans="3:8" ht="12.75">
      <c r="C53" s="367"/>
      <c r="D53" s="303"/>
      <c r="E53" s="148"/>
      <c r="F53" s="274"/>
      <c r="H53" s="59"/>
    </row>
    <row r="54" spans="1:8" ht="81.75" customHeight="1">
      <c r="A54" s="422" t="s">
        <v>267</v>
      </c>
      <c r="B54" s="422"/>
      <c r="C54" s="422"/>
      <c r="D54" s="422"/>
      <c r="E54" s="422"/>
      <c r="F54" s="422"/>
      <c r="H54" s="59"/>
    </row>
    <row r="55" spans="1:8" ht="56.25" customHeight="1">
      <c r="A55" s="420" t="s">
        <v>266</v>
      </c>
      <c r="B55" s="420"/>
      <c r="C55" s="420"/>
      <c r="D55" s="420"/>
      <c r="E55" s="420"/>
      <c r="F55" s="306"/>
      <c r="H55" s="59"/>
    </row>
    <row r="56" spans="1:8" ht="14.25" customHeight="1">
      <c r="A56" s="422"/>
      <c r="B56" s="422"/>
      <c r="C56" s="422"/>
      <c r="D56" s="422"/>
      <c r="E56" s="422"/>
      <c r="F56" s="422"/>
      <c r="H56" s="59"/>
    </row>
    <row r="57" spans="1:8" ht="12.75">
      <c r="A57" s="134" t="s">
        <v>268</v>
      </c>
      <c r="B57" s="134"/>
      <c r="C57" s="368"/>
      <c r="D57" s="134"/>
      <c r="H57" s="59"/>
    </row>
    <row r="58" spans="3:8" ht="12.75">
      <c r="C58" s="368"/>
      <c r="E58" s="351"/>
      <c r="H58" s="59"/>
    </row>
    <row r="59" spans="1:8" ht="12.75">
      <c r="A59" s="58" t="s">
        <v>269</v>
      </c>
      <c r="B59" s="167" t="str">
        <f>B5</f>
        <v>9/2012</v>
      </c>
      <c r="C59" s="167" t="str">
        <f>C5</f>
        <v>9/2011</v>
      </c>
      <c r="D59" s="167" t="str">
        <f>D5</f>
        <v>12/2011</v>
      </c>
      <c r="E59" s="167" t="s">
        <v>25</v>
      </c>
      <c r="H59" s="59"/>
    </row>
    <row r="60" ht="12.75">
      <c r="H60" s="59"/>
    </row>
    <row r="61" spans="1:8" ht="12.75">
      <c r="A61" s="281" t="s">
        <v>270</v>
      </c>
      <c r="B61" s="281"/>
      <c r="C61" s="367"/>
      <c r="D61" s="281"/>
      <c r="E61" s="297"/>
      <c r="H61" s="59"/>
    </row>
    <row r="62" spans="1:8" ht="12.75">
      <c r="A62" s="281"/>
      <c r="B62" s="281"/>
      <c r="D62" s="281"/>
      <c r="E62" s="297"/>
      <c r="H62" s="59"/>
    </row>
    <row r="63" spans="1:8" ht="12.75">
      <c r="A63" s="281" t="s">
        <v>258</v>
      </c>
      <c r="B63" s="304">
        <f>2544+1272</f>
        <v>3816</v>
      </c>
      <c r="C63" s="304">
        <v>5070</v>
      </c>
      <c r="D63" s="304">
        <v>2544</v>
      </c>
      <c r="E63" s="298">
        <v>0</v>
      </c>
      <c r="H63" s="59"/>
    </row>
    <row r="64" spans="1:8" ht="25.5">
      <c r="A64" s="450" t="s">
        <v>259</v>
      </c>
      <c r="B64" s="305">
        <v>636</v>
      </c>
      <c r="C64" s="305">
        <v>1272</v>
      </c>
      <c r="D64" s="305">
        <v>636</v>
      </c>
      <c r="E64" s="299">
        <v>0</v>
      </c>
      <c r="H64" s="59"/>
    </row>
    <row r="65" spans="1:8" ht="12.75">
      <c r="A65" s="281" t="s">
        <v>198</v>
      </c>
      <c r="B65" s="304">
        <f>SUM(B63:B64)</f>
        <v>4452</v>
      </c>
      <c r="C65" s="304">
        <f>SUM(C63:C64)</f>
        <v>6342</v>
      </c>
      <c r="D65" s="304">
        <f>SUM(D63:D64)</f>
        <v>3180</v>
      </c>
      <c r="E65" s="298">
        <v>0</v>
      </c>
      <c r="H65" s="59"/>
    </row>
    <row r="66" spans="1:8" ht="12.75">
      <c r="A66" s="281" t="s">
        <v>271</v>
      </c>
      <c r="B66" s="304">
        <v>356</v>
      </c>
      <c r="C66" s="369">
        <v>705</v>
      </c>
      <c r="D66" s="304">
        <v>419</v>
      </c>
      <c r="E66" s="300">
        <v>0</v>
      </c>
      <c r="H66" s="59"/>
    </row>
    <row r="67" spans="1:8" ht="12.75">
      <c r="A67" s="281"/>
      <c r="B67" s="281"/>
      <c r="C67" s="352"/>
      <c r="D67" s="281"/>
      <c r="E67" s="297"/>
      <c r="H67" s="59"/>
    </row>
    <row r="68" spans="3:8" ht="12.75">
      <c r="C68" s="172"/>
      <c r="H68" s="59"/>
    </row>
    <row r="69" spans="1:8" ht="66" customHeight="1">
      <c r="A69" s="420" t="s">
        <v>272</v>
      </c>
      <c r="B69" s="420"/>
      <c r="C69" s="420"/>
      <c r="D69" s="420"/>
      <c r="E69" s="451"/>
      <c r="H69" s="59"/>
    </row>
    <row r="70" spans="1:8" ht="12.75" customHeight="1">
      <c r="A70" s="420"/>
      <c r="B70" s="420"/>
      <c r="C70" s="420"/>
      <c r="D70" s="420"/>
      <c r="E70" s="421"/>
      <c r="H70" s="59"/>
    </row>
    <row r="71" spans="1:8" ht="12.75" customHeight="1">
      <c r="A71" s="57" t="s">
        <v>273</v>
      </c>
      <c r="B71" s="57"/>
      <c r="C71" s="172"/>
      <c r="D71" s="57"/>
      <c r="H71" s="59"/>
    </row>
    <row r="72" spans="3:8" ht="12.75" customHeight="1">
      <c r="C72" s="172"/>
      <c r="E72" s="351"/>
      <c r="H72" s="59"/>
    </row>
    <row r="73" spans="1:8" ht="12.75" customHeight="1">
      <c r="A73" s="58" t="s">
        <v>33</v>
      </c>
      <c r="B73" s="291" t="str">
        <f>B59</f>
        <v>9/2012</v>
      </c>
      <c r="C73" s="167" t="str">
        <f>C5</f>
        <v>9/2011</v>
      </c>
      <c r="D73" s="291" t="str">
        <f>D59</f>
        <v>12/2011</v>
      </c>
      <c r="E73" s="167" t="str">
        <f>+E37</f>
        <v>9/2010</v>
      </c>
      <c r="F73" s="272"/>
      <c r="H73" s="59"/>
    </row>
    <row r="74" spans="6:8" ht="12.75" customHeight="1">
      <c r="F74" s="352"/>
      <c r="H74" s="59"/>
    </row>
    <row r="75" spans="1:8" ht="12.75" customHeight="1">
      <c r="A75" s="135" t="s">
        <v>274</v>
      </c>
      <c r="F75" s="352"/>
      <c r="H75" s="59"/>
    </row>
    <row r="76" spans="1:8" ht="12.75" customHeight="1">
      <c r="A76" s="135" t="s">
        <v>275</v>
      </c>
      <c r="B76" s="304">
        <v>1099</v>
      </c>
      <c r="C76" s="363">
        <v>0</v>
      </c>
      <c r="D76" s="304">
        <v>1079</v>
      </c>
      <c r="E76" s="148">
        <v>0</v>
      </c>
      <c r="F76" s="274"/>
      <c r="H76" s="59"/>
    </row>
    <row r="77" spans="1:8" ht="12.75">
      <c r="A77" s="135" t="s">
        <v>264</v>
      </c>
      <c r="B77" s="59">
        <v>-6</v>
      </c>
      <c r="C77" s="363">
        <v>0</v>
      </c>
      <c r="D77" s="59">
        <v>-19</v>
      </c>
      <c r="E77" s="172">
        <v>0</v>
      </c>
      <c r="F77" s="352"/>
      <c r="H77" s="59"/>
    </row>
    <row r="78" spans="6:8" ht="12.75">
      <c r="F78" s="352"/>
      <c r="H78" s="59"/>
    </row>
    <row r="79" spans="1:8" ht="31.5" customHeight="1">
      <c r="A79" s="452" t="s">
        <v>276</v>
      </c>
      <c r="B79" s="452"/>
      <c r="C79" s="452"/>
      <c r="D79" s="452"/>
      <c r="H79" s="59"/>
    </row>
    <row r="80" ht="12.75">
      <c r="H80" s="59"/>
    </row>
    <row r="81" ht="12.75">
      <c r="H81" s="59"/>
    </row>
    <row r="82" ht="12.75">
      <c r="H82" s="59"/>
    </row>
    <row r="83" ht="12.75">
      <c r="H83" s="59"/>
    </row>
    <row r="84" ht="12.75">
      <c r="H84" s="59"/>
    </row>
    <row r="85" ht="12.75">
      <c r="H85" s="59"/>
    </row>
    <row r="86" ht="12.75">
      <c r="H86" s="59"/>
    </row>
    <row r="87" ht="12.75">
      <c r="H87" s="59"/>
    </row>
    <row r="88" ht="12.75">
      <c r="H88" s="59"/>
    </row>
    <row r="89" ht="12.75">
      <c r="H89" s="59"/>
    </row>
    <row r="90" ht="12.75">
      <c r="H90" s="59"/>
    </row>
    <row r="91" ht="12.75">
      <c r="H91" s="59"/>
    </row>
    <row r="92" ht="12.75">
      <c r="H92" s="59"/>
    </row>
  </sheetData>
  <sheetProtection/>
  <mergeCells count="6">
    <mergeCell ref="A69:E69"/>
    <mergeCell ref="A70:E70"/>
    <mergeCell ref="A54:F54"/>
    <mergeCell ref="A55:E55"/>
    <mergeCell ref="A56:F56"/>
    <mergeCell ref="A79:D79"/>
  </mergeCells>
  <printOptions/>
  <pageMargins left="0.75" right="0.75" top="0.64" bottom="0.35" header="0.4921259845" footer="0.41"/>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
    </sheetView>
  </sheetViews>
  <sheetFormatPr defaultColWidth="9.140625" defaultRowHeight="12.75"/>
  <cols>
    <col min="1" max="1" width="39.7109375" style="179" customWidth="1"/>
    <col min="2" max="5" width="9.8515625" style="178" customWidth="1"/>
    <col min="6" max="6" width="10.28125" style="178" customWidth="1"/>
    <col min="7" max="7" width="10.28125" style="176" customWidth="1"/>
    <col min="8" max="8" width="12.7109375" style="177" bestFit="1" customWidth="1"/>
    <col min="9" max="9" width="9.7109375" style="179" customWidth="1"/>
    <col min="10" max="10" width="9.28125" style="179" customWidth="1"/>
    <col min="11" max="11" width="26.00390625" style="179" customWidth="1"/>
    <col min="12" max="16384" width="9.140625" style="179" customWidth="1"/>
  </cols>
  <sheetData>
    <row r="1" spans="1:6" ht="12.75">
      <c r="A1" s="175" t="s">
        <v>4</v>
      </c>
      <c r="B1" s="199"/>
      <c r="C1" s="199"/>
      <c r="D1" s="199"/>
      <c r="E1" s="199"/>
      <c r="F1" s="199"/>
    </row>
    <row r="2" spans="1:6" ht="12.75">
      <c r="A2" s="175"/>
      <c r="B2" s="199"/>
      <c r="C2" s="199"/>
      <c r="D2" s="199"/>
      <c r="E2" s="199"/>
      <c r="F2" s="199"/>
    </row>
    <row r="3" spans="1:9" ht="15.75">
      <c r="A3" s="332" t="s">
        <v>56</v>
      </c>
      <c r="B3" s="203"/>
      <c r="C3" s="203"/>
      <c r="D3" s="203"/>
      <c r="E3" s="203"/>
      <c r="F3" s="333"/>
      <c r="G3" s="180"/>
      <c r="H3" s="181"/>
      <c r="I3" s="182"/>
    </row>
    <row r="4" spans="1:8" ht="12.75">
      <c r="A4" s="334"/>
      <c r="B4" s="335"/>
      <c r="C4" s="399"/>
      <c r="D4" s="335"/>
      <c r="E4" s="399"/>
      <c r="F4" s="335"/>
      <c r="G4" s="336"/>
      <c r="H4" s="179"/>
    </row>
    <row r="5" spans="1:8" ht="12.75">
      <c r="A5" s="58" t="s">
        <v>33</v>
      </c>
      <c r="B5" s="183" t="s">
        <v>27</v>
      </c>
      <c r="C5" s="183" t="s">
        <v>20</v>
      </c>
      <c r="D5" s="183" t="s">
        <v>29</v>
      </c>
      <c r="E5" s="183" t="s">
        <v>28</v>
      </c>
      <c r="F5" s="183" t="s">
        <v>22</v>
      </c>
      <c r="G5" s="184"/>
      <c r="H5" s="179"/>
    </row>
    <row r="6" spans="7:8" ht="12.75">
      <c r="G6" s="186"/>
      <c r="H6" s="179"/>
    </row>
    <row r="7" spans="1:10" s="178" customFormat="1" ht="12.75" customHeight="1">
      <c r="A7" s="326" t="s">
        <v>48</v>
      </c>
      <c r="B7" s="185">
        <v>15291</v>
      </c>
      <c r="C7" s="185">
        <v>12557</v>
      </c>
      <c r="D7" s="185">
        <v>27396</v>
      </c>
      <c r="E7" s="185">
        <v>23829</v>
      </c>
      <c r="F7" s="185">
        <v>16964</v>
      </c>
      <c r="G7" s="276"/>
      <c r="H7" s="188"/>
      <c r="I7" s="184"/>
      <c r="J7" s="176"/>
    </row>
    <row r="8" spans="1:9" s="176" customFormat="1" ht="25.5" customHeight="1">
      <c r="A8" s="327" t="s">
        <v>57</v>
      </c>
      <c r="B8" s="295"/>
      <c r="C8" s="295"/>
      <c r="D8" s="295"/>
      <c r="E8" s="295"/>
      <c r="F8" s="295"/>
      <c r="G8" s="187"/>
      <c r="H8" s="189"/>
      <c r="I8" s="190"/>
    </row>
    <row r="9" spans="1:9" s="176" customFormat="1" ht="12.75" customHeight="1">
      <c r="A9" s="323" t="s">
        <v>58</v>
      </c>
      <c r="B9" s="323">
        <v>1141</v>
      </c>
      <c r="C9" s="323">
        <v>-1191</v>
      </c>
      <c r="D9" s="323">
        <v>1798</v>
      </c>
      <c r="E9" s="323">
        <v>-1415</v>
      </c>
      <c r="F9" s="323">
        <v>-487</v>
      </c>
      <c r="G9" s="186"/>
      <c r="H9" s="189"/>
      <c r="I9" s="190"/>
    </row>
    <row r="10" spans="1:9" s="176" customFormat="1" ht="12.75" customHeight="1">
      <c r="A10" s="323" t="s">
        <v>59</v>
      </c>
      <c r="B10" s="323"/>
      <c r="C10" s="323"/>
      <c r="D10" s="323"/>
      <c r="E10" s="323"/>
      <c r="F10" s="323"/>
      <c r="G10" s="186"/>
      <c r="H10" s="189"/>
      <c r="I10" s="190"/>
    </row>
    <row r="11" spans="1:9" s="176" customFormat="1" ht="12.75" customHeight="1">
      <c r="A11" s="325" t="s">
        <v>60</v>
      </c>
      <c r="B11" s="324">
        <v>-2</v>
      </c>
      <c r="C11" s="324">
        <v>13</v>
      </c>
      <c r="D11" s="324">
        <v>1</v>
      </c>
      <c r="E11" s="324">
        <v>9</v>
      </c>
      <c r="F11" s="324">
        <v>-4</v>
      </c>
      <c r="G11" s="186"/>
      <c r="H11" s="189"/>
      <c r="I11" s="190"/>
    </row>
    <row r="12" spans="1:9" s="176" customFormat="1" ht="12.75" customHeight="1" hidden="1">
      <c r="A12" s="325" t="s">
        <v>7</v>
      </c>
      <c r="B12" s="325"/>
      <c r="C12" s="325"/>
      <c r="D12" s="325"/>
      <c r="E12" s="325"/>
      <c r="F12" s="325"/>
      <c r="G12" s="186"/>
      <c r="H12" s="189"/>
      <c r="I12" s="190"/>
    </row>
    <row r="13" spans="1:9" s="176" customFormat="1" ht="12.75" customHeight="1">
      <c r="A13" s="323" t="s">
        <v>61</v>
      </c>
      <c r="B13" s="186">
        <f>SUM(B11:B12)</f>
        <v>-2</v>
      </c>
      <c r="C13" s="186">
        <f>SUM(C11:C12)</f>
        <v>13</v>
      </c>
      <c r="D13" s="186">
        <f>SUM(D11:D12)</f>
        <v>1</v>
      </c>
      <c r="E13" s="186">
        <f>SUM(E11:E12)</f>
        <v>9</v>
      </c>
      <c r="F13" s="186">
        <f>SUM(F11:F12)</f>
        <v>-4</v>
      </c>
      <c r="G13" s="186"/>
      <c r="H13" s="189"/>
      <c r="I13" s="190"/>
    </row>
    <row r="14" spans="1:9" s="176" customFormat="1" ht="12.75" customHeight="1">
      <c r="A14" s="328" t="s">
        <v>62</v>
      </c>
      <c r="B14" s="186">
        <v>688</v>
      </c>
      <c r="C14" s="186">
        <v>-577</v>
      </c>
      <c r="D14" s="186">
        <v>768</v>
      </c>
      <c r="E14" s="186">
        <v>-534</v>
      </c>
      <c r="F14" s="186">
        <v>111</v>
      </c>
      <c r="G14" s="186"/>
      <c r="H14" s="189"/>
      <c r="I14" s="190"/>
    </row>
    <row r="15" spans="1:9" s="176" customFormat="1" ht="12.75" customHeight="1">
      <c r="A15" s="426" t="s">
        <v>63</v>
      </c>
      <c r="B15" s="294">
        <v>8</v>
      </c>
      <c r="C15" s="294">
        <v>-18</v>
      </c>
      <c r="D15" s="294">
        <v>11</v>
      </c>
      <c r="E15" s="294">
        <v>-18</v>
      </c>
      <c r="F15" s="294">
        <v>-11</v>
      </c>
      <c r="G15" s="186"/>
      <c r="H15" s="193"/>
      <c r="I15" s="194"/>
    </row>
    <row r="16" spans="1:9" s="182" customFormat="1" ht="25.5" customHeight="1">
      <c r="A16" s="329" t="s">
        <v>57</v>
      </c>
      <c r="B16" s="277">
        <f>B9+B13+B15+B14</f>
        <v>1835</v>
      </c>
      <c r="C16" s="277">
        <f>C9+C13+C15+C14</f>
        <v>-1773</v>
      </c>
      <c r="D16" s="277">
        <f>D9+D13+D15+D14</f>
        <v>2578</v>
      </c>
      <c r="E16" s="277">
        <v>-1958</v>
      </c>
      <c r="F16" s="277">
        <f>F9+F13+F15+F14</f>
        <v>-391</v>
      </c>
      <c r="G16" s="276"/>
      <c r="H16" s="195"/>
      <c r="I16" s="195"/>
    </row>
    <row r="17" spans="1:9" s="182" customFormat="1" ht="12.75" customHeight="1">
      <c r="A17" s="327" t="s">
        <v>64</v>
      </c>
      <c r="B17" s="276">
        <f>B7+B16</f>
        <v>17126</v>
      </c>
      <c r="C17" s="276">
        <f>C7+C16</f>
        <v>10784</v>
      </c>
      <c r="D17" s="276">
        <f>D7+D16</f>
        <v>29974</v>
      </c>
      <c r="E17" s="276">
        <f>E7+E16</f>
        <v>21871</v>
      </c>
      <c r="F17" s="276">
        <f>F7+F16</f>
        <v>16573</v>
      </c>
      <c r="G17" s="276"/>
      <c r="H17" s="196"/>
      <c r="I17" s="197"/>
    </row>
    <row r="18" spans="1:9" s="182" customFormat="1" ht="12.75" customHeight="1">
      <c r="A18" s="327"/>
      <c r="B18" s="295"/>
      <c r="C18" s="295"/>
      <c r="D18" s="295"/>
      <c r="E18" s="295"/>
      <c r="F18" s="295"/>
      <c r="G18" s="276"/>
      <c r="H18" s="196"/>
      <c r="I18" s="197"/>
    </row>
    <row r="19" spans="1:10" ht="12.75" customHeight="1">
      <c r="A19" s="330" t="s">
        <v>49</v>
      </c>
      <c r="B19" s="296"/>
      <c r="C19" s="296"/>
      <c r="D19" s="296"/>
      <c r="E19" s="296"/>
      <c r="F19" s="296"/>
      <c r="H19" s="182"/>
      <c r="I19" s="198"/>
      <c r="J19" s="182"/>
    </row>
    <row r="20" spans="1:10" ht="12.75" customHeight="1">
      <c r="A20" s="331" t="s">
        <v>50</v>
      </c>
      <c r="B20" s="185">
        <f>+B17-B21</f>
        <v>17120</v>
      </c>
      <c r="C20" s="185">
        <f>+C17-C21</f>
        <v>10801</v>
      </c>
      <c r="D20" s="185">
        <f>+D17-D21</f>
        <v>29971</v>
      </c>
      <c r="E20" s="185">
        <f>+E17-E21</f>
        <v>21885</v>
      </c>
      <c r="F20" s="185">
        <f>+F17-F21</f>
        <v>16580</v>
      </c>
      <c r="G20" s="186"/>
      <c r="H20" s="182"/>
      <c r="I20" s="198"/>
      <c r="J20" s="182"/>
    </row>
    <row r="21" spans="1:12" ht="12.75" customHeight="1">
      <c r="A21" s="179" t="s">
        <v>51</v>
      </c>
      <c r="B21" s="185">
        <v>6</v>
      </c>
      <c r="C21" s="185">
        <v>-17</v>
      </c>
      <c r="D21" s="185">
        <v>3</v>
      </c>
      <c r="E21" s="185">
        <v>-14</v>
      </c>
      <c r="F21" s="185">
        <v>-7</v>
      </c>
      <c r="H21" s="337"/>
      <c r="I21" s="338"/>
      <c r="J21" s="182"/>
      <c r="K21" s="182"/>
      <c r="L21" s="182"/>
    </row>
    <row r="22" spans="7:10" ht="12.75">
      <c r="G22" s="186"/>
      <c r="H22" s="282"/>
      <c r="I22" s="338"/>
      <c r="J22" s="338"/>
    </row>
    <row r="24" ht="12.75">
      <c r="D24" s="335"/>
    </row>
    <row r="25" spans="3:6" ht="12.75">
      <c r="C25" s="391"/>
      <c r="D25" s="391"/>
      <c r="E25" s="176"/>
      <c r="F25" s="176"/>
    </row>
    <row r="26" spans="3:6" ht="12.75">
      <c r="C26" s="176"/>
      <c r="D26" s="176"/>
      <c r="E26" s="176"/>
      <c r="F26" s="176"/>
    </row>
    <row r="27" spans="3:6" ht="12.75">
      <c r="C27" s="186"/>
      <c r="D27" s="186"/>
      <c r="E27" s="186"/>
      <c r="F27" s="176"/>
    </row>
    <row r="28" spans="3:6" ht="12.75">
      <c r="C28" s="295"/>
      <c r="D28" s="295"/>
      <c r="E28" s="186"/>
      <c r="F28" s="176"/>
    </row>
    <row r="29" spans="3:6" ht="12.75">
      <c r="C29" s="392"/>
      <c r="D29" s="392"/>
      <c r="E29" s="186"/>
      <c r="F29" s="176"/>
    </row>
    <row r="30" spans="3:6" ht="12.75">
      <c r="C30" s="392"/>
      <c r="D30" s="392"/>
      <c r="E30" s="186"/>
      <c r="F30" s="176"/>
    </row>
    <row r="31" spans="3:6" ht="12.75">
      <c r="C31" s="392"/>
      <c r="D31" s="392"/>
      <c r="E31" s="186"/>
      <c r="F31" s="176"/>
    </row>
    <row r="32" spans="3:6" ht="12.75">
      <c r="C32" s="392"/>
      <c r="D32" s="392"/>
      <c r="E32" s="186"/>
      <c r="F32" s="176"/>
    </row>
    <row r="33" spans="3:6" ht="12.75">
      <c r="C33" s="393"/>
      <c r="D33" s="393"/>
      <c r="E33" s="186"/>
      <c r="F33" s="176"/>
    </row>
    <row r="34" spans="3:6" ht="12.75">
      <c r="C34" s="186"/>
      <c r="D34" s="186"/>
      <c r="E34" s="186"/>
      <c r="F34" s="176"/>
    </row>
    <row r="35" spans="3:6" ht="12.75">
      <c r="C35" s="186"/>
      <c r="D35" s="186"/>
      <c r="E35" s="186"/>
      <c r="F35" s="176"/>
    </row>
    <row r="36" spans="3:6" ht="12.75">
      <c r="C36" s="394"/>
      <c r="D36" s="394"/>
      <c r="E36" s="186"/>
      <c r="F36" s="176"/>
    </row>
    <row r="37" spans="3:6" ht="12.75">
      <c r="C37" s="276"/>
      <c r="D37" s="276"/>
      <c r="E37" s="276"/>
      <c r="F37" s="176"/>
    </row>
    <row r="38" spans="3:6" ht="12.75">
      <c r="C38" s="276"/>
      <c r="D38" s="276"/>
      <c r="E38" s="276"/>
      <c r="F38" s="176"/>
    </row>
    <row r="39" spans="3:6" ht="12.75">
      <c r="C39" s="295"/>
      <c r="D39" s="295"/>
      <c r="E39" s="186"/>
      <c r="F39" s="176"/>
    </row>
    <row r="40" spans="3:6" ht="12.75">
      <c r="C40" s="395"/>
      <c r="D40" s="395"/>
      <c r="E40" s="186"/>
      <c r="F40" s="176"/>
    </row>
    <row r="41" spans="3:6" ht="409.5">
      <c r="C41" s="186"/>
      <c r="D41" s="186"/>
      <c r="E41" s="186"/>
      <c r="F41" s="176"/>
    </row>
    <row r="42" spans="3:6" ht="12.75">
      <c r="C42" s="186"/>
      <c r="D42" s="186"/>
      <c r="E42" s="186"/>
      <c r="F42" s="176"/>
    </row>
    <row r="43" spans="3:6" ht="12.75">
      <c r="C43" s="176"/>
      <c r="D43" s="176"/>
      <c r="E43" s="176"/>
      <c r="F43" s="176"/>
    </row>
  </sheetData>
  <sheetProtection/>
  <printOptions/>
  <pageMargins left="0.72" right="0.42" top="0.984251968503937" bottom="0" header="0.79" footer="0.4921259845"/>
  <pageSetup fitToHeight="7" fitToWidth="1" orientation="portrait" paperSize="9" scale="93" r:id="rId1"/>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1">
      <selection activeCell="A1" sqref="A1"/>
    </sheetView>
  </sheetViews>
  <sheetFormatPr defaultColWidth="9.140625" defaultRowHeight="12.75"/>
  <cols>
    <col min="1" max="1" width="40.8515625" style="2" customWidth="1"/>
    <col min="2" max="4" width="11.00390625" style="86" customWidth="1"/>
    <col min="5" max="5" width="10.140625" style="2" bestFit="1" customWidth="1"/>
    <col min="6" max="16384" width="9.140625" style="2" customWidth="1"/>
  </cols>
  <sheetData>
    <row r="1" ht="12.75">
      <c r="A1" s="175" t="s">
        <v>4</v>
      </c>
    </row>
    <row r="3" spans="1:4" ht="15.75">
      <c r="A3" s="1" t="s">
        <v>65</v>
      </c>
      <c r="B3" s="221"/>
      <c r="C3" s="221"/>
      <c r="D3" s="221"/>
    </row>
    <row r="4" spans="1:4" ht="12.75">
      <c r="A4" s="14"/>
      <c r="B4" s="400"/>
      <c r="C4" s="400"/>
      <c r="D4" s="401"/>
    </row>
    <row r="5" spans="1:4" ht="12.75">
      <c r="A5" s="58" t="s">
        <v>33</v>
      </c>
      <c r="B5" s="89" t="s">
        <v>30</v>
      </c>
      <c r="C5" s="89" t="s">
        <v>31</v>
      </c>
      <c r="D5" s="89" t="s">
        <v>23</v>
      </c>
    </row>
    <row r="6" ht="12.75">
      <c r="A6" s="14"/>
    </row>
    <row r="7" spans="1:4" ht="12.75">
      <c r="A7" s="4" t="s">
        <v>66</v>
      </c>
      <c r="B7" s="83"/>
      <c r="C7" s="83"/>
      <c r="D7" s="83"/>
    </row>
    <row r="8" spans="2:4" ht="12.75">
      <c r="B8" s="83"/>
      <c r="C8" s="83"/>
      <c r="D8" s="339"/>
    </row>
    <row r="9" spans="1:4" ht="12.75">
      <c r="A9" s="4" t="s">
        <v>67</v>
      </c>
      <c r="B9" s="83"/>
      <c r="C9" s="83"/>
      <c r="D9" s="339"/>
    </row>
    <row r="10" spans="1:4" ht="12.75">
      <c r="A10" s="4"/>
      <c r="B10" s="83"/>
      <c r="C10" s="83"/>
      <c r="D10" s="83"/>
    </row>
    <row r="11" spans="1:4" ht="12.75">
      <c r="A11" s="7" t="s">
        <v>68</v>
      </c>
      <c r="B11" s="83"/>
      <c r="C11" s="83"/>
      <c r="D11" s="83"/>
    </row>
    <row r="12" spans="1:6" ht="12.75">
      <c r="A12" s="15" t="s">
        <v>69</v>
      </c>
      <c r="B12" s="83">
        <v>120212</v>
      </c>
      <c r="C12" s="83">
        <v>123497</v>
      </c>
      <c r="D12" s="83">
        <v>119509</v>
      </c>
      <c r="F12" s="5"/>
    </row>
    <row r="13" spans="1:6" ht="12.75">
      <c r="A13" s="427" t="s">
        <v>70</v>
      </c>
      <c r="B13" s="83">
        <v>8241</v>
      </c>
      <c r="C13" s="83">
        <v>11167</v>
      </c>
      <c r="D13" s="83">
        <v>10591</v>
      </c>
      <c r="F13" s="5"/>
    </row>
    <row r="14" spans="1:6" ht="12.75">
      <c r="A14" s="427" t="s">
        <v>71</v>
      </c>
      <c r="B14" s="83">
        <v>2181</v>
      </c>
      <c r="C14" s="83">
        <v>11314</v>
      </c>
      <c r="D14" s="83">
        <v>3162</v>
      </c>
      <c r="F14" s="5"/>
    </row>
    <row r="15" spans="1:6" ht="25.5">
      <c r="A15" s="427" t="s">
        <v>72</v>
      </c>
      <c r="B15" s="83">
        <v>62</v>
      </c>
      <c r="C15" s="83">
        <v>84</v>
      </c>
      <c r="D15" s="83">
        <v>78</v>
      </c>
      <c r="F15" s="5"/>
    </row>
    <row r="16" spans="1:6" ht="12.75">
      <c r="A16" s="428" t="s">
        <v>73</v>
      </c>
      <c r="B16" s="84">
        <v>8590</v>
      </c>
      <c r="C16" s="84">
        <v>12444</v>
      </c>
      <c r="D16" s="84">
        <v>11149</v>
      </c>
      <c r="E16" s="5"/>
      <c r="F16" s="5"/>
    </row>
    <row r="17" spans="1:8" ht="12.75">
      <c r="A17" s="14"/>
      <c r="B17" s="85">
        <f>SUM(B12:B16)</f>
        <v>139286</v>
      </c>
      <c r="C17" s="85">
        <f>SUM(C12:C16)</f>
        <v>158506</v>
      </c>
      <c r="D17" s="85">
        <f>SUM(D12:D16)</f>
        <v>144489</v>
      </c>
      <c r="E17" s="83"/>
      <c r="F17" s="83"/>
      <c r="G17" s="83"/>
      <c r="H17" s="86"/>
    </row>
    <row r="18" spans="1:8" ht="12.75">
      <c r="A18" s="306" t="s">
        <v>74</v>
      </c>
      <c r="B18" s="83"/>
      <c r="C18" s="83"/>
      <c r="D18" s="83"/>
      <c r="E18" s="86"/>
      <c r="F18" s="83"/>
      <c r="G18" s="86"/>
      <c r="H18" s="86"/>
    </row>
    <row r="19" spans="1:8" ht="12.75">
      <c r="A19" s="15" t="s">
        <v>75</v>
      </c>
      <c r="B19" s="83">
        <v>4140</v>
      </c>
      <c r="C19" s="83">
        <v>4926</v>
      </c>
      <c r="D19" s="83">
        <v>4589</v>
      </c>
      <c r="E19" s="86"/>
      <c r="F19" s="83"/>
      <c r="G19" s="86"/>
      <c r="H19" s="86"/>
    </row>
    <row r="20" spans="1:8" ht="12.75">
      <c r="A20" s="15" t="s">
        <v>76</v>
      </c>
      <c r="B20" s="83">
        <v>47579</v>
      </c>
      <c r="C20" s="83">
        <f>79014-1</f>
        <v>79013</v>
      </c>
      <c r="D20" s="83">
        <v>78217</v>
      </c>
      <c r="E20" s="86"/>
      <c r="F20" s="83"/>
      <c r="G20" s="86"/>
      <c r="H20" s="86"/>
    </row>
    <row r="21" spans="1:8" ht="12.75">
      <c r="A21" s="15" t="s">
        <v>77</v>
      </c>
      <c r="B21" s="83">
        <v>120953</v>
      </c>
      <c r="C21" s="83">
        <v>117424</v>
      </c>
      <c r="D21" s="83">
        <v>120015</v>
      </c>
      <c r="E21" s="86"/>
      <c r="F21" s="83"/>
      <c r="G21" s="86"/>
      <c r="H21" s="86"/>
    </row>
    <row r="22" spans="1:8" ht="12.75">
      <c r="A22" s="15" t="s">
        <v>78</v>
      </c>
      <c r="B22" s="83">
        <v>87</v>
      </c>
      <c r="C22" s="83">
        <v>83</v>
      </c>
      <c r="D22" s="83">
        <v>85</v>
      </c>
      <c r="E22" s="86"/>
      <c r="F22" s="83"/>
      <c r="G22" s="86"/>
      <c r="H22" s="86"/>
    </row>
    <row r="23" spans="1:8" ht="25.5">
      <c r="A23" s="429" t="s">
        <v>79</v>
      </c>
      <c r="B23" s="84">
        <v>5893</v>
      </c>
      <c r="C23" s="84">
        <v>4994</v>
      </c>
      <c r="D23" s="84">
        <v>4616</v>
      </c>
      <c r="E23" s="86"/>
      <c r="F23" s="83"/>
      <c r="G23" s="86"/>
      <c r="H23" s="86"/>
    </row>
    <row r="24" spans="1:8" ht="12.75">
      <c r="A24" s="8"/>
      <c r="B24" s="85">
        <f>SUM(B19:B23)</f>
        <v>178652</v>
      </c>
      <c r="C24" s="85">
        <f>SUM(C19:C23)</f>
        <v>206440</v>
      </c>
      <c r="D24" s="85">
        <f>SUM(D19:D23)</f>
        <v>207522</v>
      </c>
      <c r="E24" s="83"/>
      <c r="F24" s="83"/>
      <c r="G24" s="86"/>
      <c r="H24" s="86"/>
    </row>
    <row r="25" spans="1:8" ht="12.75">
      <c r="A25" s="306" t="s">
        <v>80</v>
      </c>
      <c r="B25" s="83"/>
      <c r="C25" s="83"/>
      <c r="D25" s="83"/>
      <c r="E25" s="86"/>
      <c r="F25" s="83"/>
      <c r="G25" s="86"/>
      <c r="H25" s="86"/>
    </row>
    <row r="26" spans="1:8" ht="12.75">
      <c r="A26" s="15" t="s">
        <v>81</v>
      </c>
      <c r="B26" s="83">
        <v>7293</v>
      </c>
      <c r="C26" s="83">
        <v>589</v>
      </c>
      <c r="D26" s="83">
        <v>605</v>
      </c>
      <c r="E26" s="86"/>
      <c r="F26" s="83"/>
      <c r="G26" s="86"/>
      <c r="H26" s="86"/>
    </row>
    <row r="27" spans="1:8" ht="12.75">
      <c r="A27" s="15" t="s">
        <v>82</v>
      </c>
      <c r="B27" s="83">
        <v>3706</v>
      </c>
      <c r="C27" s="83">
        <v>3367</v>
      </c>
      <c r="D27" s="83">
        <v>3578</v>
      </c>
      <c r="E27" s="86"/>
      <c r="F27" s="83"/>
      <c r="G27" s="86"/>
      <c r="H27" s="86"/>
    </row>
    <row r="28" spans="1:8" ht="12.75">
      <c r="A28" s="15" t="s">
        <v>83</v>
      </c>
      <c r="B28" s="83">
        <v>3537</v>
      </c>
      <c r="C28" s="83">
        <v>4940</v>
      </c>
      <c r="D28" s="83">
        <v>6323</v>
      </c>
      <c r="E28" s="86"/>
      <c r="F28" s="83"/>
      <c r="G28" s="86"/>
      <c r="H28" s="86"/>
    </row>
    <row r="29" spans="1:8" ht="12.75">
      <c r="A29" s="16" t="s">
        <v>84</v>
      </c>
      <c r="B29" s="84">
        <v>2853</v>
      </c>
      <c r="C29" s="84">
        <f>150+3132</f>
        <v>3282</v>
      </c>
      <c r="D29" s="84">
        <v>3315</v>
      </c>
      <c r="E29" s="86"/>
      <c r="F29" s="83"/>
      <c r="G29" s="86"/>
      <c r="H29" s="86"/>
    </row>
    <row r="30" spans="1:8" ht="12.75">
      <c r="A30" s="14"/>
      <c r="B30" s="83">
        <f>SUM(B26:B29)</f>
        <v>17389</v>
      </c>
      <c r="C30" s="83">
        <f>SUM(C26:C29)</f>
        <v>12178</v>
      </c>
      <c r="D30" s="83">
        <f>SUM(D26:D29)</f>
        <v>13821</v>
      </c>
      <c r="E30" s="86"/>
      <c r="F30" s="83"/>
      <c r="G30" s="86"/>
      <c r="H30" s="86"/>
    </row>
    <row r="31" spans="1:8" ht="12.75">
      <c r="A31" s="14"/>
      <c r="B31" s="83"/>
      <c r="C31" s="83"/>
      <c r="D31" s="83"/>
      <c r="E31" s="86"/>
      <c r="F31" s="83"/>
      <c r="G31" s="86"/>
      <c r="H31" s="86"/>
    </row>
    <row r="32" spans="1:8" ht="12.75">
      <c r="A32" s="12" t="s">
        <v>85</v>
      </c>
      <c r="B32" s="85">
        <f>B30+B24+B17</f>
        <v>335327</v>
      </c>
      <c r="C32" s="85">
        <f>SUM(C17,C24,C30)</f>
        <v>377124</v>
      </c>
      <c r="D32" s="85">
        <f>SUM(D17,D24,D30)</f>
        <v>365832</v>
      </c>
      <c r="E32" s="86"/>
      <c r="F32" s="83"/>
      <c r="G32" s="83"/>
      <c r="H32" s="86"/>
    </row>
    <row r="33" spans="1:8" ht="12.75">
      <c r="A33" s="12"/>
      <c r="B33" s="83"/>
      <c r="C33" s="83"/>
      <c r="D33" s="83"/>
      <c r="E33" s="86"/>
      <c r="F33" s="83"/>
      <c r="G33" s="86"/>
      <c r="H33" s="86"/>
    </row>
    <row r="34" spans="1:8" ht="12.75">
      <c r="A34" s="12" t="s">
        <v>86</v>
      </c>
      <c r="B34" s="83"/>
      <c r="C34" s="83"/>
      <c r="D34" s="83"/>
      <c r="E34" s="86"/>
      <c r="F34" s="83"/>
      <c r="G34" s="86"/>
      <c r="H34" s="86"/>
    </row>
    <row r="35" spans="2:6" ht="12.75">
      <c r="B35" s="83"/>
      <c r="C35" s="83"/>
      <c r="D35" s="83"/>
      <c r="F35" s="5"/>
    </row>
    <row r="36" spans="1:6" ht="12.75">
      <c r="A36" s="2" t="s">
        <v>87</v>
      </c>
      <c r="B36" s="83">
        <v>29696</v>
      </c>
      <c r="C36" s="83">
        <v>27516</v>
      </c>
      <c r="D36" s="83">
        <v>27953</v>
      </c>
      <c r="E36" s="5"/>
      <c r="F36" s="5"/>
    </row>
    <row r="37" spans="1:6" ht="12.75">
      <c r="A37" s="7" t="s">
        <v>88</v>
      </c>
      <c r="B37" s="83">
        <v>106048</v>
      </c>
      <c r="C37" s="83">
        <f>101155</f>
        <v>101155</v>
      </c>
      <c r="D37" s="83">
        <v>91629</v>
      </c>
      <c r="E37" s="5"/>
      <c r="F37" s="5"/>
    </row>
    <row r="38" spans="1:6" ht="12.75">
      <c r="A38" s="7" t="s">
        <v>89</v>
      </c>
      <c r="B38" s="83">
        <v>356</v>
      </c>
      <c r="C38" s="83">
        <v>525</v>
      </c>
      <c r="D38" s="83">
        <v>419</v>
      </c>
      <c r="E38" s="5"/>
      <c r="F38" s="5"/>
    </row>
    <row r="39" spans="1:6" ht="12.75">
      <c r="A39" s="7" t="s">
        <v>90</v>
      </c>
      <c r="B39" s="83">
        <v>2841</v>
      </c>
      <c r="C39" s="83">
        <v>2496</v>
      </c>
      <c r="D39" s="83">
        <v>438</v>
      </c>
      <c r="E39" s="5"/>
      <c r="F39" s="5"/>
    </row>
    <row r="40" spans="1:6" ht="12.75">
      <c r="A40" s="7" t="s">
        <v>81</v>
      </c>
      <c r="B40" s="83">
        <v>2400</v>
      </c>
      <c r="C40" s="83">
        <v>6294</v>
      </c>
      <c r="D40" s="83">
        <v>2299</v>
      </c>
      <c r="E40" s="5"/>
      <c r="F40" s="5"/>
    </row>
    <row r="41" spans="1:6" ht="12.75">
      <c r="A41" s="6" t="s">
        <v>91</v>
      </c>
      <c r="B41" s="84">
        <v>9326</v>
      </c>
      <c r="C41" s="84">
        <v>5656</v>
      </c>
      <c r="D41" s="84">
        <v>5770</v>
      </c>
      <c r="E41" s="5"/>
      <c r="F41" s="5"/>
    </row>
    <row r="42" spans="1:6" ht="12.75">
      <c r="A42" s="7"/>
      <c r="B42" s="85"/>
      <c r="C42" s="85"/>
      <c r="D42" s="85"/>
      <c r="F42" s="5"/>
    </row>
    <row r="43" spans="1:6" ht="12.75">
      <c r="A43" s="9" t="s">
        <v>92</v>
      </c>
      <c r="B43" s="85">
        <f>SUM(B36:B42)</f>
        <v>150667</v>
      </c>
      <c r="C43" s="85">
        <f>SUM(C36:C42)</f>
        <v>143642</v>
      </c>
      <c r="D43" s="85">
        <f>SUM(D36:D42)</f>
        <v>128508</v>
      </c>
      <c r="E43" s="5"/>
      <c r="F43" s="5"/>
    </row>
    <row r="44" spans="1:6" ht="12.75">
      <c r="A44" s="8"/>
      <c r="B44" s="85"/>
      <c r="C44" s="85"/>
      <c r="D44" s="85"/>
      <c r="F44" s="5"/>
    </row>
    <row r="45" spans="1:6" ht="13.5" thickBot="1">
      <c r="A45" s="18" t="s">
        <v>93</v>
      </c>
      <c r="B45" s="90">
        <f>B32+B43</f>
        <v>485994</v>
      </c>
      <c r="C45" s="90">
        <f>C32+C43</f>
        <v>520766</v>
      </c>
      <c r="D45" s="90">
        <f>D32+D43</f>
        <v>494340</v>
      </c>
      <c r="E45" s="5"/>
      <c r="F45" s="5"/>
    </row>
    <row r="46" spans="1:6" ht="12.75">
      <c r="A46" s="9"/>
      <c r="B46" s="85"/>
      <c r="C46" s="85"/>
      <c r="D46" s="85"/>
      <c r="E46" s="5"/>
      <c r="F46" s="5"/>
    </row>
    <row r="47" spans="2:6" ht="12.75">
      <c r="B47" s="85"/>
      <c r="C47" s="85"/>
      <c r="D47" s="85"/>
      <c r="F47" s="5"/>
    </row>
    <row r="48" spans="1:6" ht="12.75">
      <c r="A48" s="9"/>
      <c r="F48" s="5"/>
    </row>
    <row r="49" spans="1:6" ht="12.75">
      <c r="A49" s="9"/>
      <c r="F49" s="5"/>
    </row>
    <row r="50" spans="1:6" ht="12.75">
      <c r="A50" s="58" t="s">
        <v>33</v>
      </c>
      <c r="B50" s="89" t="str">
        <f>+B5</f>
        <v>9/2012</v>
      </c>
      <c r="C50" s="89" t="str">
        <f>+C5</f>
        <v>9/2011</v>
      </c>
      <c r="D50" s="89" t="str">
        <f>+D5</f>
        <v>12/2011</v>
      </c>
      <c r="F50" s="5"/>
    </row>
    <row r="51" spans="1:6" ht="12.75">
      <c r="A51" s="14"/>
      <c r="F51" s="5"/>
    </row>
    <row r="52" spans="1:6" ht="12.75">
      <c r="A52" s="12" t="s">
        <v>94</v>
      </c>
      <c r="F52" s="5"/>
    </row>
    <row r="53" ht="12.75">
      <c r="F53" s="5"/>
    </row>
    <row r="54" spans="1:6" ht="12.75">
      <c r="A54" s="4" t="s">
        <v>95</v>
      </c>
      <c r="C54" s="340"/>
      <c r="D54" s="340"/>
      <c r="F54" s="5"/>
    </row>
    <row r="55" ht="12.75">
      <c r="F55" s="5"/>
    </row>
    <row r="56" spans="1:6" ht="12.75">
      <c r="A56" s="430" t="s">
        <v>96</v>
      </c>
      <c r="F56" s="5"/>
    </row>
    <row r="57" spans="1:6" ht="12.75">
      <c r="A57" s="17" t="s">
        <v>97</v>
      </c>
      <c r="B57" s="83">
        <v>19399</v>
      </c>
      <c r="C57" s="83">
        <v>19399</v>
      </c>
      <c r="D57" s="83">
        <v>19399</v>
      </c>
      <c r="F57" s="5"/>
    </row>
    <row r="58" spans="1:6" ht="12.75">
      <c r="A58" s="17" t="s">
        <v>98</v>
      </c>
      <c r="B58" s="83"/>
      <c r="C58" s="83">
        <f>50673</f>
        <v>50673</v>
      </c>
      <c r="D58" s="83"/>
      <c r="F58" s="5"/>
    </row>
    <row r="59" spans="1:6" ht="12.75">
      <c r="A59" s="17" t="s">
        <v>99</v>
      </c>
      <c r="B59" s="83">
        <v>98</v>
      </c>
      <c r="C59" s="83">
        <v>-4029</v>
      </c>
      <c r="D59" s="83">
        <v>-2469</v>
      </c>
      <c r="F59" s="5"/>
    </row>
    <row r="60" spans="1:6" ht="12.75">
      <c r="A60" s="17" t="s">
        <v>100</v>
      </c>
      <c r="B60" s="83">
        <v>29381</v>
      </c>
      <c r="C60" s="83">
        <v>-15</v>
      </c>
      <c r="D60" s="83">
        <v>50658</v>
      </c>
      <c r="F60" s="5"/>
    </row>
    <row r="61" spans="1:6" ht="12.75">
      <c r="A61" s="17" t="s">
        <v>101</v>
      </c>
      <c r="B61" s="83">
        <v>150227</v>
      </c>
      <c r="C61" s="83">
        <v>133076</v>
      </c>
      <c r="D61" s="83">
        <v>133125</v>
      </c>
      <c r="F61" s="5"/>
    </row>
    <row r="62" spans="1:6" ht="12.75">
      <c r="A62" s="20" t="s">
        <v>48</v>
      </c>
      <c r="B62" s="84">
        <v>27404</v>
      </c>
      <c r="C62" s="84">
        <v>23825</v>
      </c>
      <c r="D62" s="84">
        <v>16960</v>
      </c>
      <c r="E62" s="5"/>
      <c r="F62" s="5"/>
    </row>
    <row r="63" spans="1:6" ht="12.75">
      <c r="A63" s="11"/>
      <c r="B63" s="85">
        <f>SUM(B57:B62)</f>
        <v>226509</v>
      </c>
      <c r="C63" s="85">
        <f>SUM(C57:C62)</f>
        <v>222929</v>
      </c>
      <c r="D63" s="85">
        <f>SUM(D57:D62)</f>
        <v>217673</v>
      </c>
      <c r="F63" s="5"/>
    </row>
    <row r="64" spans="1:6" ht="12.75">
      <c r="A64" s="431" t="s">
        <v>51</v>
      </c>
      <c r="B64" s="84">
        <v>274</v>
      </c>
      <c r="C64" s="84">
        <v>264</v>
      </c>
      <c r="D64" s="84">
        <v>271</v>
      </c>
      <c r="E64" s="5"/>
      <c r="F64" s="5"/>
    </row>
    <row r="65" spans="1:6" ht="12.75">
      <c r="A65" s="9"/>
      <c r="B65" s="85"/>
      <c r="C65" s="85"/>
      <c r="D65" s="85"/>
      <c r="F65" s="5"/>
    </row>
    <row r="66" spans="1:6" ht="12.75">
      <c r="A66" s="12" t="s">
        <v>102</v>
      </c>
      <c r="B66" s="83">
        <f>+B64+B63</f>
        <v>226783</v>
      </c>
      <c r="C66" s="83">
        <f>+C64+C63</f>
        <v>223193</v>
      </c>
      <c r="D66" s="83">
        <f>+D64+D63</f>
        <v>217944</v>
      </c>
      <c r="F66" s="5"/>
    </row>
    <row r="67" spans="1:6" ht="12.75">
      <c r="A67" s="12"/>
      <c r="B67" s="83"/>
      <c r="C67" s="83"/>
      <c r="D67" s="83"/>
      <c r="F67" s="5"/>
    </row>
    <row r="68" spans="1:6" ht="12.75">
      <c r="A68" s="12" t="s">
        <v>103</v>
      </c>
      <c r="B68" s="83"/>
      <c r="C68" s="83"/>
      <c r="D68" s="83"/>
      <c r="F68" s="5"/>
    </row>
    <row r="69" spans="1:6" ht="12.75">
      <c r="A69" s="21"/>
      <c r="B69" s="83"/>
      <c r="C69" s="83"/>
      <c r="D69" s="83"/>
      <c r="F69" s="5"/>
    </row>
    <row r="70" spans="1:6" ht="12.75">
      <c r="A70" s="7" t="s">
        <v>104</v>
      </c>
      <c r="B70" s="83"/>
      <c r="C70" s="83"/>
      <c r="D70" s="83"/>
      <c r="F70" s="5"/>
    </row>
    <row r="71" spans="1:6" ht="12.75">
      <c r="A71" s="17" t="s">
        <v>105</v>
      </c>
      <c r="B71" s="83">
        <v>30586</v>
      </c>
      <c r="C71" s="83">
        <v>32135</v>
      </c>
      <c r="D71" s="83">
        <v>29389</v>
      </c>
      <c r="F71" s="5"/>
    </row>
    <row r="72" spans="1:6" ht="12.75">
      <c r="A72" s="17" t="s">
        <v>106</v>
      </c>
      <c r="B72" s="83">
        <v>665</v>
      </c>
      <c r="C72" s="83">
        <v>664</v>
      </c>
      <c r="D72" s="83">
        <v>628</v>
      </c>
      <c r="F72" s="5"/>
    </row>
    <row r="73" spans="1:6" ht="12.75">
      <c r="A73" s="17" t="s">
        <v>107</v>
      </c>
      <c r="B73" s="83">
        <v>2835</v>
      </c>
      <c r="C73" s="83">
        <v>2723</v>
      </c>
      <c r="D73" s="83">
        <v>2500</v>
      </c>
      <c r="F73" s="5"/>
    </row>
    <row r="74" spans="1:6" ht="12.75">
      <c r="A74" s="17" t="s">
        <v>108</v>
      </c>
      <c r="B74" s="83">
        <v>67575</v>
      </c>
      <c r="C74" s="83">
        <v>100858</v>
      </c>
      <c r="D74" s="83">
        <v>92914</v>
      </c>
      <c r="F74" s="5"/>
    </row>
    <row r="75" spans="1:6" ht="12.75">
      <c r="A75" s="20" t="s">
        <v>109</v>
      </c>
      <c r="B75" s="84">
        <v>970</v>
      </c>
      <c r="C75" s="84">
        <f>1001</f>
        <v>1001</v>
      </c>
      <c r="D75" s="84">
        <v>960</v>
      </c>
      <c r="F75" s="5"/>
    </row>
    <row r="76" spans="2:6" ht="12.75">
      <c r="B76" s="87">
        <f>SUM(B71:B75)</f>
        <v>102631</v>
      </c>
      <c r="C76" s="87">
        <f>SUM(C71:C75)</f>
        <v>137381</v>
      </c>
      <c r="D76" s="87">
        <f>SUM(D71:D75)</f>
        <v>126391</v>
      </c>
      <c r="E76" s="5"/>
      <c r="F76" s="5"/>
    </row>
    <row r="77" spans="1:6" ht="12.75">
      <c r="A77" s="7" t="s">
        <v>110</v>
      </c>
      <c r="B77" s="83"/>
      <c r="C77" s="83"/>
      <c r="D77" s="83"/>
      <c r="F77" s="5"/>
    </row>
    <row r="78" spans="1:6" ht="12.75">
      <c r="A78" s="17" t="s">
        <v>108</v>
      </c>
      <c r="B78" s="83">
        <v>46431</v>
      </c>
      <c r="C78" s="83">
        <v>52767</v>
      </c>
      <c r="D78" s="83">
        <v>42319</v>
      </c>
      <c r="F78" s="5"/>
    </row>
    <row r="79" spans="1:6" ht="12.75">
      <c r="A79" s="17" t="s">
        <v>111</v>
      </c>
      <c r="B79" s="83">
        <v>110321</v>
      </c>
      <c r="C79" s="83">
        <v>103981</v>
      </c>
      <c r="D79" s="83">
        <v>105751</v>
      </c>
      <c r="F79" s="5"/>
    </row>
    <row r="80" spans="1:6" ht="12.75">
      <c r="A80" s="17" t="s">
        <v>112</v>
      </c>
      <c r="B80" s="83">
        <v>-482</v>
      </c>
      <c r="C80" s="83">
        <v>3075</v>
      </c>
      <c r="D80" s="83">
        <v>1850</v>
      </c>
      <c r="F80" s="5"/>
    </row>
    <row r="81" spans="1:6" ht="12.75">
      <c r="A81" s="17" t="s">
        <v>113</v>
      </c>
      <c r="B81" s="83">
        <v>14</v>
      </c>
      <c r="C81" s="83">
        <v>59</v>
      </c>
      <c r="D81" s="83">
        <v>85</v>
      </c>
      <c r="F81" s="5"/>
    </row>
    <row r="82" spans="1:6" ht="12.75">
      <c r="A82" s="20" t="s">
        <v>107</v>
      </c>
      <c r="B82" s="84">
        <v>296</v>
      </c>
      <c r="C82" s="84">
        <v>310</v>
      </c>
      <c r="D82" s="84"/>
      <c r="E82" s="5"/>
      <c r="F82" s="5"/>
    </row>
    <row r="83" spans="1:6" ht="12.75">
      <c r="A83" s="8"/>
      <c r="B83" s="85">
        <f>SUM(B78:B82)</f>
        <v>156580</v>
      </c>
      <c r="C83" s="85">
        <f>SUM(C78:C82)</f>
        <v>160192</v>
      </c>
      <c r="D83" s="85">
        <f>SUM(D78:D82)</f>
        <v>150005</v>
      </c>
      <c r="E83" s="5"/>
      <c r="F83" s="5"/>
    </row>
    <row r="84" spans="1:6" ht="12.75">
      <c r="A84" s="8"/>
      <c r="B84" s="83"/>
      <c r="C84" s="83"/>
      <c r="D84" s="83"/>
      <c r="F84" s="5"/>
    </row>
    <row r="85" spans="1:6" ht="12.75">
      <c r="A85" s="9" t="s">
        <v>114</v>
      </c>
      <c r="B85" s="85">
        <f>+B76+B83</f>
        <v>259211</v>
      </c>
      <c r="C85" s="85">
        <f>+C76+C83</f>
        <v>297573</v>
      </c>
      <c r="D85" s="85">
        <f>+D76+D83</f>
        <v>276396</v>
      </c>
      <c r="E85" s="5"/>
      <c r="F85" s="5"/>
    </row>
    <row r="86" spans="1:6" ht="12.75">
      <c r="A86" s="14"/>
      <c r="B86" s="83"/>
      <c r="C86" s="83"/>
      <c r="D86" s="83"/>
      <c r="F86" s="5"/>
    </row>
    <row r="87" spans="1:6" ht="13.5" thickBot="1">
      <c r="A87" s="18" t="s">
        <v>115</v>
      </c>
      <c r="B87" s="90">
        <f>B63+B64+B85</f>
        <v>485994</v>
      </c>
      <c r="C87" s="90">
        <f>C63+C64+C85</f>
        <v>520766</v>
      </c>
      <c r="D87" s="90">
        <f>D63+D64+D85</f>
        <v>494340</v>
      </c>
      <c r="E87" s="5"/>
      <c r="F87" s="5"/>
    </row>
    <row r="88" spans="1:6" ht="12.75">
      <c r="A88" s="3"/>
      <c r="B88" s="222"/>
      <c r="C88" s="85"/>
      <c r="D88" s="222"/>
      <c r="F88" s="5"/>
    </row>
    <row r="89" spans="2:6" ht="12.75">
      <c r="B89" s="83">
        <f>+B45-B87</f>
        <v>0</v>
      </c>
      <c r="C89" s="83">
        <f>+C44-C86</f>
        <v>0</v>
      </c>
      <c r="D89" s="83">
        <f>+D45-D87</f>
        <v>0</v>
      </c>
      <c r="F89" s="5"/>
    </row>
    <row r="90" spans="1:4" ht="12.75">
      <c r="A90" s="3"/>
      <c r="B90" s="222"/>
      <c r="D90" s="222"/>
    </row>
  </sheetData>
  <sheetProtection/>
  <printOptions/>
  <pageMargins left="0.99" right="0.27" top="0.984251968503937" bottom="0" header="0.77" footer="0.4921259845"/>
  <pageSetup fitToHeight="7" horizontalDpi="1200" verticalDpi="1200" orientation="portrait" paperSize="9" scale="94" r:id="rId1"/>
  <rowBreaks count="1" manualBreakCount="1">
    <brk id="47" max="3" man="1"/>
  </rowBreak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zoomScale="80" zoomScaleNormal="80" zoomScalePageLayoutView="0" workbookViewId="0" topLeftCell="A1">
      <selection activeCell="A1" sqref="A1"/>
    </sheetView>
  </sheetViews>
  <sheetFormatPr defaultColWidth="11.421875" defaultRowHeight="12.75"/>
  <cols>
    <col min="1" max="1" width="38.7109375" style="385" customWidth="1"/>
    <col min="2" max="4" width="12.28125" style="385" customWidth="1"/>
    <col min="5" max="7" width="13.140625" style="385" customWidth="1"/>
    <col min="8" max="9" width="12.28125" style="385" customWidth="1"/>
    <col min="10" max="10" width="13.140625" style="385" customWidth="1"/>
    <col min="11" max="11" width="12.28125" style="385" customWidth="1"/>
    <col min="12" max="12" width="13.00390625" style="385" customWidth="1"/>
    <col min="13" max="13" width="15.7109375" style="385" customWidth="1"/>
    <col min="14" max="16384" width="11.421875" style="385" customWidth="1"/>
  </cols>
  <sheetData>
    <row r="1" spans="1:12" ht="12.75" customHeight="1">
      <c r="A1" s="199" t="s">
        <v>4</v>
      </c>
      <c r="C1" s="200"/>
      <c r="D1" s="200"/>
      <c r="E1" s="201"/>
      <c r="F1" s="201"/>
      <c r="G1" s="201"/>
      <c r="H1" s="201"/>
      <c r="I1" s="201"/>
      <c r="J1" s="201"/>
      <c r="K1" s="201"/>
      <c r="L1" s="201"/>
    </row>
    <row r="2" spans="1:12" ht="12.75" customHeight="1">
      <c r="A2" s="175"/>
      <c r="C2" s="200"/>
      <c r="D2" s="200"/>
      <c r="E2" s="201"/>
      <c r="F2" s="201"/>
      <c r="G2" s="201"/>
      <c r="H2" s="201"/>
      <c r="I2" s="201"/>
      <c r="J2" s="201"/>
      <c r="K2" s="201"/>
      <c r="L2" s="201"/>
    </row>
    <row r="3" spans="1:12" ht="17.25" customHeight="1">
      <c r="A3" s="203" t="s">
        <v>116</v>
      </c>
      <c r="B3" s="200"/>
      <c r="C3" s="200"/>
      <c r="D3" s="200"/>
      <c r="E3" s="201"/>
      <c r="F3" s="201"/>
      <c r="G3" s="201"/>
      <c r="H3" s="201"/>
      <c r="I3" s="202"/>
      <c r="J3" s="201"/>
      <c r="K3" s="201"/>
      <c r="L3" s="201"/>
    </row>
    <row r="4" spans="1:12" ht="12.75" customHeight="1">
      <c r="A4" s="203"/>
      <c r="B4" s="200"/>
      <c r="C4" s="200"/>
      <c r="D4" s="200"/>
      <c r="E4" s="201"/>
      <c r="F4" s="201"/>
      <c r="G4" s="201"/>
      <c r="H4" s="201"/>
      <c r="I4" s="202"/>
      <c r="J4" s="201"/>
      <c r="K4" s="201"/>
      <c r="L4" s="201"/>
    </row>
    <row r="5" spans="1:12" ht="52.5" customHeight="1">
      <c r="A5" s="58" t="s">
        <v>33</v>
      </c>
      <c r="B5" s="204" t="s">
        <v>97</v>
      </c>
      <c r="C5" s="205" t="s">
        <v>98</v>
      </c>
      <c r="D5" s="204" t="s">
        <v>62</v>
      </c>
      <c r="E5" s="204" t="s">
        <v>59</v>
      </c>
      <c r="F5" s="204" t="s">
        <v>127</v>
      </c>
      <c r="G5" s="204" t="s">
        <v>128</v>
      </c>
      <c r="H5" s="205" t="s">
        <v>101</v>
      </c>
      <c r="I5" s="204" t="s">
        <v>129</v>
      </c>
      <c r="J5" s="205" t="s">
        <v>51</v>
      </c>
      <c r="K5" s="205" t="s">
        <v>102</v>
      </c>
      <c r="L5" s="206"/>
    </row>
    <row r="6" spans="1:12" ht="12.75" customHeight="1">
      <c r="A6" s="201"/>
      <c r="B6" s="201"/>
      <c r="C6" s="201"/>
      <c r="D6" s="201"/>
      <c r="E6" s="201"/>
      <c r="F6" s="201"/>
      <c r="G6" s="201"/>
      <c r="H6" s="201"/>
      <c r="I6" s="201"/>
      <c r="J6" s="201"/>
      <c r="K6" s="201"/>
      <c r="L6" s="207"/>
    </row>
    <row r="7" spans="1:12" ht="12.75" customHeight="1">
      <c r="A7" s="200" t="s">
        <v>117</v>
      </c>
      <c r="B7" s="208">
        <v>19399</v>
      </c>
      <c r="C7" s="208">
        <v>0</v>
      </c>
      <c r="D7" s="208">
        <v>-1412</v>
      </c>
      <c r="E7" s="208">
        <v>0</v>
      </c>
      <c r="F7" s="208">
        <v>-1057</v>
      </c>
      <c r="G7" s="208">
        <v>50658</v>
      </c>
      <c r="H7" s="208">
        <v>150085</v>
      </c>
      <c r="I7" s="208">
        <f>SUM(B7:H7)</f>
        <v>217673</v>
      </c>
      <c r="J7" s="208">
        <v>271</v>
      </c>
      <c r="K7" s="208">
        <f>SUM(I7:J7)</f>
        <v>217944</v>
      </c>
      <c r="L7" s="191"/>
    </row>
    <row r="8" spans="1:12" ht="12.75" customHeight="1">
      <c r="A8" s="200"/>
      <c r="B8" s="208"/>
      <c r="C8" s="208"/>
      <c r="D8" s="208"/>
      <c r="E8" s="208"/>
      <c r="F8" s="208"/>
      <c r="G8" s="208"/>
      <c r="H8" s="208"/>
      <c r="I8" s="191"/>
      <c r="J8" s="208"/>
      <c r="K8" s="208"/>
      <c r="L8" s="191"/>
    </row>
    <row r="9" spans="1:12" ht="12.75" customHeight="1">
      <c r="A9" s="201"/>
      <c r="I9" s="191"/>
      <c r="L9" s="191"/>
    </row>
    <row r="10" spans="1:12" ht="27.75" customHeight="1">
      <c r="A10" s="254" t="s">
        <v>118</v>
      </c>
      <c r="B10" s="191"/>
      <c r="C10" s="191"/>
      <c r="D10" s="191"/>
      <c r="E10" s="191"/>
      <c r="F10" s="191"/>
      <c r="G10" s="191"/>
      <c r="H10" s="191">
        <v>120</v>
      </c>
      <c r="I10" s="191">
        <f>SUM(B10:H10)</f>
        <v>120</v>
      </c>
      <c r="J10" s="191"/>
      <c r="K10" s="191">
        <f>SUM(I10:J10)</f>
        <v>120</v>
      </c>
      <c r="L10" s="191"/>
    </row>
    <row r="11" spans="1:12" ht="15" customHeight="1">
      <c r="A11" s="254" t="s">
        <v>119</v>
      </c>
      <c r="B11" s="191"/>
      <c r="C11" s="191"/>
      <c r="D11" s="191"/>
      <c r="E11" s="191"/>
      <c r="F11" s="191"/>
      <c r="G11" s="191"/>
      <c r="H11" s="191"/>
      <c r="I11" s="191"/>
      <c r="J11" s="191"/>
      <c r="K11" s="191"/>
      <c r="L11" s="191"/>
    </row>
    <row r="12" spans="1:12" ht="12.75" customHeight="1">
      <c r="A12" s="207" t="s">
        <v>120</v>
      </c>
      <c r="B12" s="191"/>
      <c r="C12" s="191"/>
      <c r="D12" s="191"/>
      <c r="E12" s="191"/>
      <c r="F12" s="191"/>
      <c r="G12" s="191">
        <v>-21277</v>
      </c>
      <c r="H12" s="191">
        <v>22</v>
      </c>
      <c r="I12" s="191">
        <f>SUM(B12:H12)</f>
        <v>-21255</v>
      </c>
      <c r="J12" s="386"/>
      <c r="K12" s="191">
        <f>SUM(I12:J12)</f>
        <v>-21255</v>
      </c>
      <c r="L12" s="210"/>
    </row>
    <row r="13" spans="1:13" ht="12.75" customHeight="1">
      <c r="A13" s="209" t="s">
        <v>121</v>
      </c>
      <c r="B13" s="209"/>
      <c r="C13" s="209"/>
      <c r="D13" s="209">
        <v>768</v>
      </c>
      <c r="E13" s="209">
        <v>1</v>
      </c>
      <c r="F13" s="209">
        <v>1798</v>
      </c>
      <c r="G13" s="209"/>
      <c r="H13" s="209">
        <v>27404</v>
      </c>
      <c r="I13" s="191">
        <f>SUM(B13:H13)</f>
        <v>29971</v>
      </c>
      <c r="J13" s="209">
        <v>3</v>
      </c>
      <c r="K13" s="191">
        <f>SUM(I13:J13)</f>
        <v>29974</v>
      </c>
      <c r="L13" s="387"/>
      <c r="M13" s="387"/>
    </row>
    <row r="14" spans="1:13" ht="12.75" customHeight="1">
      <c r="A14" s="211"/>
      <c r="B14" s="192"/>
      <c r="C14" s="192"/>
      <c r="D14" s="192"/>
      <c r="E14" s="192"/>
      <c r="F14" s="192"/>
      <c r="G14" s="192"/>
      <c r="H14" s="192"/>
      <c r="I14" s="192"/>
      <c r="J14" s="192"/>
      <c r="K14" s="192"/>
      <c r="L14" s="387"/>
      <c r="M14" s="387"/>
    </row>
    <row r="15" spans="1:12" ht="12.75" customHeight="1">
      <c r="A15" s="200" t="s">
        <v>125</v>
      </c>
      <c r="B15" s="208">
        <f aca="true" t="shared" si="0" ref="B15:K15">SUM(B7:B14)</f>
        <v>19399</v>
      </c>
      <c r="C15" s="208">
        <f t="shared" si="0"/>
        <v>0</v>
      </c>
      <c r="D15" s="208">
        <f>SUM(D7:D14)</f>
        <v>-644</v>
      </c>
      <c r="E15" s="208">
        <f t="shared" si="0"/>
        <v>1</v>
      </c>
      <c r="F15" s="208">
        <f t="shared" si="0"/>
        <v>741</v>
      </c>
      <c r="G15" s="208">
        <f>SUM(G7:G14)</f>
        <v>29381</v>
      </c>
      <c r="H15" s="208">
        <f t="shared" si="0"/>
        <v>177631</v>
      </c>
      <c r="I15" s="208">
        <f>SUM(I7:I14)</f>
        <v>226509</v>
      </c>
      <c r="J15" s="208">
        <f>SUM(J7:J14)</f>
        <v>274</v>
      </c>
      <c r="K15" s="208">
        <f t="shared" si="0"/>
        <v>226783</v>
      </c>
      <c r="L15" s="387"/>
    </row>
    <row r="16" spans="2:12" ht="12.75" customHeight="1">
      <c r="B16" s="387"/>
      <c r="C16" s="387"/>
      <c r="D16" s="387"/>
      <c r="E16" s="387"/>
      <c r="F16" s="387"/>
      <c r="G16" s="387"/>
      <c r="H16" s="387"/>
      <c r="I16" s="387"/>
      <c r="J16" s="387"/>
      <c r="K16" s="387"/>
      <c r="L16" s="387"/>
    </row>
    <row r="17" spans="2:12" ht="12.75" customHeight="1">
      <c r="B17" s="387"/>
      <c r="C17" s="387"/>
      <c r="D17" s="387"/>
      <c r="E17" s="387"/>
      <c r="F17" s="387"/>
      <c r="G17" s="387"/>
      <c r="H17" s="387"/>
      <c r="I17" s="387"/>
      <c r="J17" s="387"/>
      <c r="K17" s="387"/>
      <c r="L17" s="387"/>
    </row>
    <row r="18" spans="2:4" ht="12.75" customHeight="1">
      <c r="B18" s="209"/>
      <c r="C18" s="209"/>
      <c r="D18" s="209"/>
    </row>
    <row r="19" spans="1:11" ht="12.75" customHeight="1">
      <c r="A19" s="200" t="s">
        <v>122</v>
      </c>
      <c r="B19" s="208">
        <v>19399</v>
      </c>
      <c r="C19" s="208">
        <v>50673</v>
      </c>
      <c r="D19" s="208">
        <v>-1523</v>
      </c>
      <c r="E19" s="208">
        <v>-48</v>
      </c>
      <c r="F19" s="208">
        <v>-570</v>
      </c>
      <c r="G19" s="208">
        <v>0</v>
      </c>
      <c r="H19" s="208">
        <v>154785</v>
      </c>
      <c r="I19" s="208">
        <f>SUM(B19:H19)</f>
        <v>222716</v>
      </c>
      <c r="J19" s="208">
        <v>278</v>
      </c>
      <c r="K19" s="208">
        <f>SUM(I19:J19)</f>
        <v>222994</v>
      </c>
    </row>
    <row r="20" spans="1:11" ht="12.75" customHeight="1">
      <c r="A20" s="200"/>
      <c r="B20" s="208"/>
      <c r="C20" s="208"/>
      <c r="D20" s="208"/>
      <c r="E20" s="208"/>
      <c r="F20" s="208"/>
      <c r="G20" s="208"/>
      <c r="H20" s="208"/>
      <c r="I20" s="208"/>
      <c r="J20" s="208"/>
      <c r="K20" s="208"/>
    </row>
    <row r="21" ht="12.75" customHeight="1"/>
    <row r="22" spans="1:11" s="402" customFormat="1" ht="27" customHeight="1">
      <c r="A22" s="254" t="s">
        <v>118</v>
      </c>
      <c r="B22" s="243"/>
      <c r="C22" s="243"/>
      <c r="D22" s="243"/>
      <c r="E22" s="243"/>
      <c r="F22" s="243"/>
      <c r="G22" s="243"/>
      <c r="H22" s="243">
        <v>135</v>
      </c>
      <c r="I22" s="243">
        <f aca="true" t="shared" si="1" ref="I22:I27">SUM(B22:H22)</f>
        <v>135</v>
      </c>
      <c r="J22" s="243"/>
      <c r="K22" s="243">
        <f aca="true" t="shared" si="2" ref="K22:K27">SUM(I22:J22)</f>
        <v>135</v>
      </c>
    </row>
    <row r="23" spans="1:11" s="402" customFormat="1" ht="15" customHeight="1">
      <c r="A23" s="254" t="s">
        <v>119</v>
      </c>
      <c r="B23" s="243"/>
      <c r="C23" s="243"/>
      <c r="D23" s="243"/>
      <c r="E23" s="243"/>
      <c r="F23" s="243"/>
      <c r="G23" s="243"/>
      <c r="H23" s="209">
        <v>-554</v>
      </c>
      <c r="I23" s="209">
        <f t="shared" si="1"/>
        <v>-554</v>
      </c>
      <c r="J23" s="243"/>
      <c r="K23" s="243">
        <f t="shared" si="2"/>
        <v>-554</v>
      </c>
    </row>
    <row r="24" spans="1:11" ht="12.75" customHeight="1">
      <c r="A24" s="209" t="s">
        <v>123</v>
      </c>
      <c r="B24" s="209"/>
      <c r="C24" s="209"/>
      <c r="D24" s="209"/>
      <c r="E24" s="209"/>
      <c r="F24" s="209"/>
      <c r="G24" s="209"/>
      <c r="H24" s="209">
        <v>-21290</v>
      </c>
      <c r="I24" s="209">
        <f>SUM(B24:H24)</f>
        <v>-21290</v>
      </c>
      <c r="J24" s="209"/>
      <c r="K24" s="243">
        <f t="shared" si="2"/>
        <v>-21290</v>
      </c>
    </row>
    <row r="25" spans="1:11" ht="12.75" customHeight="1">
      <c r="A25" s="254" t="s">
        <v>124</v>
      </c>
      <c r="B25" s="209"/>
      <c r="C25" s="209"/>
      <c r="D25" s="209"/>
      <c r="E25" s="209">
        <v>52</v>
      </c>
      <c r="F25" s="209"/>
      <c r="G25" s="209">
        <v>-15</v>
      </c>
      <c r="H25" s="209">
        <v>37</v>
      </c>
      <c r="I25" s="209">
        <f>H25</f>
        <v>37</v>
      </c>
      <c r="J25" s="209"/>
      <c r="K25" s="243">
        <f t="shared" si="2"/>
        <v>37</v>
      </c>
    </row>
    <row r="26" spans="1:11" ht="12.75" customHeight="1">
      <c r="A26" s="209" t="s">
        <v>121</v>
      </c>
      <c r="B26" s="191"/>
      <c r="C26" s="191"/>
      <c r="D26" s="191">
        <v>-534</v>
      </c>
      <c r="E26" s="191">
        <v>9</v>
      </c>
      <c r="F26" s="191">
        <v>-1415</v>
      </c>
      <c r="G26" s="191"/>
      <c r="H26" s="191">
        <v>23825</v>
      </c>
      <c r="I26" s="209">
        <f>SUM(B26:H26)</f>
        <v>21885</v>
      </c>
      <c r="J26" s="191">
        <v>-14</v>
      </c>
      <c r="K26" s="243">
        <f t="shared" si="2"/>
        <v>21871</v>
      </c>
    </row>
    <row r="27" spans="1:11" ht="12.75" customHeight="1">
      <c r="A27" s="192"/>
      <c r="B27" s="192"/>
      <c r="C27" s="192"/>
      <c r="D27" s="192"/>
      <c r="E27" s="192"/>
      <c r="F27" s="192"/>
      <c r="G27" s="192"/>
      <c r="H27" s="192"/>
      <c r="I27" s="192">
        <f t="shared" si="1"/>
        <v>0</v>
      </c>
      <c r="J27" s="192"/>
      <c r="K27" s="354">
        <f t="shared" si="2"/>
        <v>0</v>
      </c>
    </row>
    <row r="28" spans="1:11" ht="12.75" customHeight="1">
      <c r="A28" s="200" t="s">
        <v>126</v>
      </c>
      <c r="B28" s="208">
        <f aca="true" t="shared" si="3" ref="B28:K28">SUM(B19:B27)</f>
        <v>19399</v>
      </c>
      <c r="C28" s="208">
        <f t="shared" si="3"/>
        <v>50673</v>
      </c>
      <c r="D28" s="208">
        <f t="shared" si="3"/>
        <v>-2057</v>
      </c>
      <c r="E28" s="208">
        <f t="shared" si="3"/>
        <v>13</v>
      </c>
      <c r="F28" s="208">
        <f t="shared" si="3"/>
        <v>-1985</v>
      </c>
      <c r="G28" s="208">
        <f t="shared" si="3"/>
        <v>-15</v>
      </c>
      <c r="H28" s="208">
        <f t="shared" si="3"/>
        <v>156938</v>
      </c>
      <c r="I28" s="208">
        <f t="shared" si="3"/>
        <v>222929</v>
      </c>
      <c r="J28" s="208">
        <f t="shared" si="3"/>
        <v>264</v>
      </c>
      <c r="K28" s="208">
        <f t="shared" si="3"/>
        <v>223193</v>
      </c>
    </row>
    <row r="29" spans="2:8" ht="15">
      <c r="B29" s="209"/>
      <c r="C29" s="209"/>
      <c r="D29" s="209"/>
      <c r="H29" s="403"/>
    </row>
    <row r="30" spans="2:8" ht="15">
      <c r="B30" s="209"/>
      <c r="C30" s="209"/>
      <c r="D30" s="209"/>
      <c r="H30" s="387"/>
    </row>
    <row r="31" spans="2:5" ht="15">
      <c r="B31" s="209"/>
      <c r="C31" s="209"/>
      <c r="D31" s="209"/>
      <c r="E31" s="387"/>
    </row>
    <row r="32" spans="2:5" ht="15">
      <c r="B32" s="209"/>
      <c r="C32" s="209"/>
      <c r="D32" s="209"/>
      <c r="E32" s="387"/>
    </row>
    <row r="33" spans="2:4" ht="15">
      <c r="B33" s="209"/>
      <c r="C33" s="209"/>
      <c r="D33" s="209"/>
    </row>
    <row r="34" spans="2:4" ht="15">
      <c r="B34" s="209"/>
      <c r="C34" s="209"/>
      <c r="D34" s="209"/>
    </row>
    <row r="35" spans="2:9" ht="15">
      <c r="B35" s="209"/>
      <c r="C35" s="209"/>
      <c r="D35" s="209"/>
      <c r="I35" s="387"/>
    </row>
    <row r="36" spans="2:7" ht="15">
      <c r="B36" s="209"/>
      <c r="C36" s="209"/>
      <c r="D36" s="209"/>
      <c r="E36" s="387"/>
      <c r="F36" s="387"/>
      <c r="G36" s="387"/>
    </row>
    <row r="37" spans="2:4" ht="15">
      <c r="B37" s="209"/>
      <c r="C37" s="209"/>
      <c r="D37" s="209"/>
    </row>
    <row r="38" spans="2:4" ht="15">
      <c r="B38" s="209"/>
      <c r="C38" s="209"/>
      <c r="D38" s="209"/>
    </row>
    <row r="39" spans="5:7" ht="15">
      <c r="E39" s="387"/>
      <c r="F39" s="387"/>
      <c r="G39" s="387"/>
    </row>
  </sheetData>
  <sheetProtection/>
  <printOptions/>
  <pageMargins left="0.75" right="0.28" top="1" bottom="1" header="0.4921259845" footer="0.4921259845"/>
  <pageSetup fitToHeight="1" fitToWidth="1" horizontalDpi="1200" verticalDpi="12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1" sqref="A1"/>
    </sheetView>
  </sheetViews>
  <sheetFormatPr defaultColWidth="9.140625" defaultRowHeight="12.75"/>
  <cols>
    <col min="1" max="1" width="40.7109375" style="256" customWidth="1"/>
    <col min="2" max="4" width="11.57421875" style="255" customWidth="1"/>
    <col min="5" max="5" width="11.57421875" style="307" customWidth="1"/>
    <col min="6" max="6" width="10.28125" style="307" customWidth="1"/>
    <col min="7" max="7" width="10.7109375" style="256" customWidth="1"/>
    <col min="8" max="16384" width="9.140625" style="256" customWidth="1"/>
  </cols>
  <sheetData>
    <row r="1" spans="1:6" ht="12.75">
      <c r="A1" s="199" t="s">
        <v>4</v>
      </c>
      <c r="B1" s="199"/>
      <c r="C1" s="199"/>
      <c r="D1" s="199"/>
      <c r="E1" s="199"/>
      <c r="F1" s="199"/>
    </row>
    <row r="3" spans="1:6" ht="15.75">
      <c r="A3" s="140" t="s">
        <v>130</v>
      </c>
      <c r="B3" s="260"/>
      <c r="C3" s="260"/>
      <c r="D3" s="260"/>
      <c r="E3" s="260"/>
      <c r="F3" s="260"/>
    </row>
    <row r="4" ht="12.75">
      <c r="G4" s="135"/>
    </row>
    <row r="5" spans="2:7" ht="12.75">
      <c r="B5" s="379"/>
      <c r="C5" s="355"/>
      <c r="D5" s="379"/>
      <c r="E5" s="355"/>
      <c r="F5" s="342"/>
      <c r="G5" s="135"/>
    </row>
    <row r="6" spans="1:7" ht="12.75">
      <c r="A6" s="143" t="s">
        <v>131</v>
      </c>
      <c r="B6" s="212" t="s">
        <v>27</v>
      </c>
      <c r="C6" s="212" t="s">
        <v>20</v>
      </c>
      <c r="D6" s="212" t="s">
        <v>29</v>
      </c>
      <c r="E6" s="212" t="s">
        <v>28</v>
      </c>
      <c r="F6" s="212" t="s">
        <v>22</v>
      </c>
      <c r="G6" s="141"/>
    </row>
    <row r="7" spans="1:7" ht="12.75">
      <c r="A7" s="135"/>
      <c r="B7" s="173"/>
      <c r="C7" s="173"/>
      <c r="D7" s="173"/>
      <c r="E7" s="173"/>
      <c r="F7" s="173"/>
      <c r="G7" s="136"/>
    </row>
    <row r="8" spans="1:7" ht="12.75">
      <c r="A8" s="135" t="s">
        <v>43</v>
      </c>
      <c r="B8" s="242">
        <v>19.6</v>
      </c>
      <c r="C8" s="173">
        <v>18.2</v>
      </c>
      <c r="D8" s="242">
        <v>38.7</v>
      </c>
      <c r="E8" s="173">
        <v>33.5</v>
      </c>
      <c r="F8" s="242">
        <v>25.6</v>
      </c>
      <c r="G8" s="142"/>
    </row>
    <row r="9" spans="1:7" ht="12.75">
      <c r="A9" s="135"/>
      <c r="B9" s="173"/>
      <c r="C9" s="173"/>
      <c r="D9" s="173"/>
      <c r="E9" s="173"/>
      <c r="F9" s="174"/>
      <c r="G9" s="142"/>
    </row>
    <row r="10" spans="1:9" ht="12.75" customHeight="1">
      <c r="A10" s="135" t="s">
        <v>132</v>
      </c>
      <c r="B10" s="173"/>
      <c r="C10" s="173"/>
      <c r="D10" s="173"/>
      <c r="E10" s="173"/>
      <c r="F10" s="174"/>
      <c r="G10" s="136"/>
      <c r="H10" s="377"/>
      <c r="I10" s="377"/>
    </row>
    <row r="11" spans="1:9" ht="12.75" customHeight="1">
      <c r="A11" s="135" t="s">
        <v>133</v>
      </c>
      <c r="B11" s="173"/>
      <c r="C11" s="173"/>
      <c r="D11" s="173">
        <v>-4.2</v>
      </c>
      <c r="E11" s="173"/>
      <c r="F11" s="174"/>
      <c r="G11" s="136"/>
      <c r="H11" s="377"/>
      <c r="I11" s="377"/>
    </row>
    <row r="12" spans="1:9" ht="12.75" customHeight="1">
      <c r="A12" s="306" t="s">
        <v>134</v>
      </c>
      <c r="B12" s="173"/>
      <c r="C12" s="173"/>
      <c r="D12" s="173">
        <v>0.3</v>
      </c>
      <c r="E12" s="173"/>
      <c r="F12" s="174"/>
      <c r="G12" s="136"/>
      <c r="H12" s="377"/>
      <c r="I12" s="377"/>
    </row>
    <row r="13" spans="1:9" ht="12.75" customHeight="1">
      <c r="A13" s="135" t="s">
        <v>135</v>
      </c>
      <c r="B13" s="135"/>
      <c r="C13" s="135"/>
      <c r="D13" s="135"/>
      <c r="E13" s="135"/>
      <c r="F13" s="135">
        <v>17.1</v>
      </c>
      <c r="G13" s="136"/>
      <c r="H13" s="377"/>
      <c r="I13" s="377"/>
    </row>
    <row r="14" spans="1:9" ht="12.75" customHeight="1">
      <c r="A14" s="432" t="s">
        <v>136</v>
      </c>
      <c r="B14" s="174"/>
      <c r="C14" s="174"/>
      <c r="D14" s="174"/>
      <c r="E14" s="174">
        <v>0.1</v>
      </c>
      <c r="F14" s="174">
        <v>0.1</v>
      </c>
      <c r="G14" s="136"/>
      <c r="H14" s="377"/>
      <c r="I14" s="377"/>
    </row>
    <row r="15" spans="1:9" ht="12.75" customHeight="1">
      <c r="A15" s="135" t="s">
        <v>137</v>
      </c>
      <c r="B15" s="174"/>
      <c r="C15" s="174"/>
      <c r="D15" s="174"/>
      <c r="E15" s="174"/>
      <c r="F15" s="174"/>
      <c r="G15" s="136"/>
      <c r="H15" s="377"/>
      <c r="I15" s="377"/>
    </row>
    <row r="16" spans="1:9" ht="12.75">
      <c r="A16" s="143" t="s">
        <v>138</v>
      </c>
      <c r="B16" s="292">
        <v>0.1</v>
      </c>
      <c r="C16" s="292"/>
      <c r="D16" s="292">
        <v>2.1</v>
      </c>
      <c r="E16" s="292">
        <v>1.1</v>
      </c>
      <c r="F16" s="341">
        <v>1.5</v>
      </c>
      <c r="G16" s="257"/>
      <c r="H16" s="377"/>
      <c r="I16" s="377"/>
    </row>
    <row r="17" spans="1:6" ht="12.75">
      <c r="A17" s="135" t="s">
        <v>139</v>
      </c>
      <c r="B17" s="242">
        <f>SUM(B8:B16)</f>
        <v>19.700000000000003</v>
      </c>
      <c r="C17" s="242">
        <f>SUM(C8:C16)</f>
        <v>18.2</v>
      </c>
      <c r="D17" s="242">
        <f>SUM(D8:D16)</f>
        <v>36.9</v>
      </c>
      <c r="E17" s="242">
        <f>SUM(E8:E16)</f>
        <v>34.7</v>
      </c>
      <c r="F17" s="242">
        <f>SUM(F8:F16)</f>
        <v>44.300000000000004</v>
      </c>
    </row>
    <row r="19" spans="1:6" ht="12.75">
      <c r="A19" s="134"/>
      <c r="B19" s="241"/>
      <c r="C19" s="241"/>
      <c r="D19" s="241"/>
      <c r="E19" s="241"/>
      <c r="F19" s="241"/>
    </row>
  </sheetData>
  <sheetProtection/>
  <printOptions/>
  <pageMargins left="0.75" right="0.75" top="1" bottom="1" header="0.4921259845" footer="0.4921259845"/>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1" sqref="A1"/>
    </sheetView>
  </sheetViews>
  <sheetFormatPr defaultColWidth="9.140625" defaultRowHeight="12.75"/>
  <cols>
    <col min="1" max="1" width="50.421875" style="404" customWidth="1"/>
    <col min="2" max="5" width="11.57421875" style="404" customWidth="1"/>
    <col min="6" max="7" width="10.140625" style="409" customWidth="1"/>
    <col min="8" max="16384" width="9.140625" style="404" customWidth="1"/>
  </cols>
  <sheetData>
    <row r="1" spans="1:7" ht="12.75">
      <c r="A1" s="199" t="s">
        <v>4</v>
      </c>
      <c r="B1" s="199"/>
      <c r="C1" s="199"/>
      <c r="D1" s="199"/>
      <c r="E1" s="199"/>
      <c r="F1" s="91"/>
      <c r="G1" s="91"/>
    </row>
    <row r="2" spans="1:7" ht="12.75">
      <c r="A2" s="31"/>
      <c r="B2" s="31"/>
      <c r="C2" s="31"/>
      <c r="D2" s="31"/>
      <c r="E2" s="31"/>
      <c r="F2" s="91"/>
      <c r="G2" s="91"/>
    </row>
    <row r="3" spans="1:7" ht="15.75">
      <c r="A3" s="72" t="s">
        <v>140</v>
      </c>
      <c r="B3" s="72"/>
      <c r="C3" s="72"/>
      <c r="D3" s="72"/>
      <c r="E3" s="72"/>
      <c r="F3" s="238"/>
      <c r="G3" s="123"/>
    </row>
    <row r="4" spans="1:7" ht="12.75">
      <c r="A4" s="32"/>
      <c r="B4" s="32"/>
      <c r="C4" s="405"/>
      <c r="D4" s="32"/>
      <c r="E4" s="405"/>
      <c r="F4" s="405"/>
      <c r="G4" s="123"/>
    </row>
    <row r="5" spans="1:7" ht="12.75">
      <c r="A5" s="406"/>
      <c r="B5" s="239" t="s">
        <v>27</v>
      </c>
      <c r="C5" s="239" t="s">
        <v>20</v>
      </c>
      <c r="D5" s="239" t="s">
        <v>29</v>
      </c>
      <c r="E5" s="239" t="s">
        <v>28</v>
      </c>
      <c r="F5" s="239" t="s">
        <v>22</v>
      </c>
      <c r="G5" s="261"/>
    </row>
    <row r="6" spans="1:7" ht="12.75">
      <c r="A6" s="33"/>
      <c r="B6" s="33"/>
      <c r="C6" s="33"/>
      <c r="D6" s="225"/>
      <c r="E6" s="225"/>
      <c r="F6" s="225"/>
      <c r="G6" s="225"/>
    </row>
    <row r="7" spans="1:8" ht="12.75">
      <c r="A7" s="30" t="s">
        <v>141</v>
      </c>
      <c r="B7" s="396">
        <v>0.4</v>
      </c>
      <c r="C7" s="356">
        <v>0.32</v>
      </c>
      <c r="D7" s="145">
        <v>0.71</v>
      </c>
      <c r="E7" s="145">
        <v>0.62</v>
      </c>
      <c r="F7" s="145">
        <v>0.44</v>
      </c>
      <c r="G7" s="258"/>
      <c r="H7" s="407"/>
    </row>
    <row r="8" spans="1:8" ht="12.75">
      <c r="A8" s="30" t="s">
        <v>142</v>
      </c>
      <c r="B8" s="396">
        <v>0.4</v>
      </c>
      <c r="C8" s="356">
        <v>0.32</v>
      </c>
      <c r="D8" s="145">
        <v>0.71</v>
      </c>
      <c r="E8" s="145">
        <v>0.61</v>
      </c>
      <c r="F8" s="145">
        <v>0.44</v>
      </c>
      <c r="G8" s="258"/>
      <c r="H8" s="407"/>
    </row>
    <row r="9" spans="1:7" ht="12.75">
      <c r="A9" s="30" t="s">
        <v>143</v>
      </c>
      <c r="B9" s="356">
        <v>0.47</v>
      </c>
      <c r="C9" s="356">
        <v>0.36</v>
      </c>
      <c r="D9" s="226">
        <v>1.29</v>
      </c>
      <c r="E9" s="226">
        <v>1.17</v>
      </c>
      <c r="F9" s="226">
        <v>1.92</v>
      </c>
      <c r="G9" s="262"/>
    </row>
    <row r="10" spans="1:7" ht="12.75">
      <c r="A10" s="30" t="s">
        <v>144</v>
      </c>
      <c r="B10" s="408">
        <v>13.8</v>
      </c>
      <c r="C10" s="408">
        <v>11</v>
      </c>
      <c r="D10" s="226">
        <v>20.2</v>
      </c>
      <c r="E10" s="226">
        <v>12.7</v>
      </c>
      <c r="F10" s="226">
        <v>-2.2</v>
      </c>
      <c r="G10" s="263"/>
    </row>
    <row r="11" spans="1:7" ht="12.75">
      <c r="A11" s="30" t="s">
        <v>145</v>
      </c>
      <c r="B11" s="357">
        <v>8432</v>
      </c>
      <c r="C11" s="357">
        <v>10594</v>
      </c>
      <c r="D11" s="92">
        <v>36265</v>
      </c>
      <c r="E11" s="92">
        <v>55697</v>
      </c>
      <c r="F11" s="92">
        <v>70590</v>
      </c>
      <c r="G11" s="92"/>
    </row>
    <row r="12" spans="1:7" ht="12.75">
      <c r="A12" s="30" t="s">
        <v>146</v>
      </c>
      <c r="B12" s="357">
        <v>10757</v>
      </c>
      <c r="C12" s="357">
        <v>11331</v>
      </c>
      <c r="D12" s="92">
        <v>32880</v>
      </c>
      <c r="E12" s="92">
        <v>33154</v>
      </c>
      <c r="F12" s="92">
        <v>61548</v>
      </c>
      <c r="G12" s="92"/>
    </row>
    <row r="13" spans="1:7" ht="12.75">
      <c r="A13" s="30"/>
      <c r="B13" s="30"/>
      <c r="C13" s="223"/>
      <c r="D13" s="223"/>
      <c r="E13" s="223"/>
      <c r="F13" s="223"/>
      <c r="G13" s="263"/>
    </row>
    <row r="14" spans="1:7" ht="12.75">
      <c r="A14" s="30" t="s">
        <v>147</v>
      </c>
      <c r="B14" s="384"/>
      <c r="C14" s="145"/>
      <c r="D14" s="145">
        <v>5.85</v>
      </c>
      <c r="E14" s="145">
        <v>5.76</v>
      </c>
      <c r="F14" s="145">
        <v>5.63</v>
      </c>
      <c r="G14" s="264"/>
    </row>
    <row r="15" spans="1:7" ht="12.75">
      <c r="A15" s="31" t="s">
        <v>148</v>
      </c>
      <c r="B15" s="31"/>
      <c r="C15" s="91"/>
      <c r="D15" s="91">
        <v>16.4</v>
      </c>
      <c r="E15" s="91">
        <v>14.2</v>
      </c>
      <c r="F15" s="91">
        <v>7.7</v>
      </c>
      <c r="G15" s="263"/>
    </row>
    <row r="16" spans="1:7" ht="12.75">
      <c r="A16" s="30" t="s">
        <v>149</v>
      </c>
      <c r="B16" s="30"/>
      <c r="C16" s="280"/>
      <c r="D16" s="280">
        <v>15.2</v>
      </c>
      <c r="E16" s="280">
        <v>12.6</v>
      </c>
      <c r="F16" s="280">
        <v>7.6</v>
      </c>
      <c r="G16" s="263"/>
    </row>
    <row r="17" spans="1:7" ht="12.75">
      <c r="A17" s="30" t="s">
        <v>150</v>
      </c>
      <c r="B17" s="30"/>
      <c r="C17" s="280"/>
      <c r="D17" s="91">
        <v>47.5</v>
      </c>
      <c r="E17" s="280">
        <v>43.4</v>
      </c>
      <c r="F17" s="91">
        <v>44.5</v>
      </c>
      <c r="G17" s="265"/>
    </row>
    <row r="18" spans="1:7" ht="12.75">
      <c r="A18" s="30" t="s">
        <v>15</v>
      </c>
      <c r="B18" s="30"/>
      <c r="C18" s="91"/>
      <c r="D18" s="91">
        <v>45.1</v>
      </c>
      <c r="E18" s="91">
        <v>63.5</v>
      </c>
      <c r="F18" s="91">
        <v>58.3</v>
      </c>
      <c r="G18" s="266"/>
    </row>
    <row r="19" spans="1:7" ht="12.75">
      <c r="A19" s="30" t="s">
        <v>151</v>
      </c>
      <c r="B19" s="30"/>
      <c r="C19" s="63"/>
      <c r="D19" s="63">
        <v>102281</v>
      </c>
      <c r="E19" s="63">
        <v>141676</v>
      </c>
      <c r="F19" s="63">
        <v>127165</v>
      </c>
      <c r="G19" s="267"/>
    </row>
    <row r="20" spans="1:7" ht="12.75">
      <c r="A20" s="30" t="s">
        <v>152</v>
      </c>
      <c r="B20" s="356" t="s">
        <v>24</v>
      </c>
      <c r="C20" s="63"/>
      <c r="D20" s="63">
        <v>8504</v>
      </c>
      <c r="E20" s="63">
        <v>8614</v>
      </c>
      <c r="F20" s="63">
        <v>8513</v>
      </c>
      <c r="G20" s="267"/>
    </row>
    <row r="21" spans="1:7" ht="12.75">
      <c r="A21" s="30" t="s">
        <v>153</v>
      </c>
      <c r="B21" s="356" t="s">
        <v>24</v>
      </c>
      <c r="C21" s="63"/>
      <c r="D21" s="63">
        <v>9101</v>
      </c>
      <c r="E21" s="63">
        <v>9648</v>
      </c>
      <c r="F21" s="63">
        <v>9357</v>
      </c>
      <c r="G21" s="267"/>
    </row>
    <row r="22" spans="1:7" ht="12.75">
      <c r="A22" s="30"/>
      <c r="B22" s="30"/>
      <c r="C22" s="223"/>
      <c r="D22" s="223"/>
      <c r="E22" s="223"/>
      <c r="F22" s="223"/>
      <c r="G22" s="267"/>
    </row>
    <row r="23" spans="1:7" ht="12.75">
      <c r="A23" s="30" t="s">
        <v>154</v>
      </c>
      <c r="B23" s="30"/>
      <c r="C23" s="223"/>
      <c r="D23" s="223"/>
      <c r="E23" s="223"/>
      <c r="F23" s="223"/>
      <c r="G23" s="267"/>
    </row>
    <row r="24" spans="1:7" ht="12.75">
      <c r="A24" s="30" t="s">
        <v>155</v>
      </c>
      <c r="B24" s="30"/>
      <c r="C24" s="63"/>
      <c r="D24" s="63">
        <v>38687</v>
      </c>
      <c r="E24" s="63">
        <v>38734</v>
      </c>
      <c r="F24" s="63">
        <v>38722</v>
      </c>
      <c r="G24" s="267"/>
    </row>
    <row r="25" spans="1:7" ht="12.75">
      <c r="A25" s="30" t="s">
        <v>156</v>
      </c>
      <c r="B25" s="30"/>
      <c r="C25" s="63"/>
      <c r="D25" s="63">
        <v>38692</v>
      </c>
      <c r="E25" s="63">
        <v>38686</v>
      </c>
      <c r="F25" s="63">
        <v>38686</v>
      </c>
      <c r="G25" s="267"/>
    </row>
    <row r="26" spans="1:7" ht="12.75">
      <c r="A26" s="30" t="s">
        <v>157</v>
      </c>
      <c r="B26" s="30"/>
      <c r="C26" s="63"/>
      <c r="D26" s="63">
        <v>38689</v>
      </c>
      <c r="E26" s="63">
        <v>38761</v>
      </c>
      <c r="F26" s="63">
        <v>38762</v>
      </c>
      <c r="G26" s="267"/>
    </row>
    <row r="27" spans="1:7" ht="12.75">
      <c r="A27" s="31"/>
      <c r="B27" s="31"/>
      <c r="C27" s="31"/>
      <c r="D27" s="31"/>
      <c r="E27" s="31"/>
      <c r="F27" s="91"/>
      <c r="G27" s="91"/>
    </row>
    <row r="28" spans="1:7" ht="12.75" customHeight="1">
      <c r="A28" s="419" t="s">
        <v>158</v>
      </c>
      <c r="B28" s="419"/>
      <c r="C28" s="419"/>
      <c r="D28" s="419"/>
      <c r="E28" s="419"/>
      <c r="F28" s="419"/>
      <c r="G28" s="419"/>
    </row>
    <row r="29" spans="1:7" ht="12.75">
      <c r="A29" s="419"/>
      <c r="B29" s="419"/>
      <c r="C29" s="419"/>
      <c r="D29" s="419"/>
      <c r="E29" s="419"/>
      <c r="F29" s="419"/>
      <c r="G29" s="419"/>
    </row>
    <row r="46" ht="14.25" customHeight="1"/>
    <row r="47" ht="14.25" customHeight="1"/>
    <row r="48" ht="14.25" customHeight="1"/>
  </sheetData>
  <sheetProtection/>
  <mergeCells count="1">
    <mergeCell ref="A28:G29"/>
  </mergeCells>
  <printOptions/>
  <pageMargins left="0.7480314960629921" right="0.7480314960629921" top="0.984251968503937" bottom="0" header="0.4921259845" footer="0.4921259845"/>
  <pageSetup fitToHeight="1" fitToWidth="1" orientation="portrait" paperSize="9" scale="75"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sheetPr>
    <pageSetUpPr fitToPage="1"/>
  </sheetPr>
  <dimension ref="A1:F80"/>
  <sheetViews>
    <sheetView zoomScalePageLayoutView="0" workbookViewId="0" topLeftCell="A1">
      <selection activeCell="A1" sqref="A1"/>
    </sheetView>
  </sheetViews>
  <sheetFormatPr defaultColWidth="9.140625" defaultRowHeight="12.75"/>
  <cols>
    <col min="1" max="1" width="60.7109375" style="25" customWidth="1"/>
    <col min="2" max="4" width="11.140625" style="309" customWidth="1"/>
    <col min="5" max="16384" width="9.140625" style="25" customWidth="1"/>
  </cols>
  <sheetData>
    <row r="1" ht="12.75">
      <c r="A1" s="199" t="s">
        <v>4</v>
      </c>
    </row>
    <row r="3" spans="1:4" ht="15.75">
      <c r="A3" s="22" t="s">
        <v>159</v>
      </c>
      <c r="B3" s="93"/>
      <c r="C3" s="93"/>
      <c r="D3" s="93"/>
    </row>
    <row r="4" spans="1:4" ht="12.75">
      <c r="A4" s="410"/>
      <c r="B4" s="411"/>
      <c r="C4" s="412"/>
      <c r="D4" s="411"/>
    </row>
    <row r="5" spans="1:4" ht="12.75">
      <c r="A5" s="58" t="s">
        <v>33</v>
      </c>
      <c r="B5" s="89" t="s">
        <v>30</v>
      </c>
      <c r="C5" s="89" t="s">
        <v>31</v>
      </c>
      <c r="D5" s="89" t="s">
        <v>23</v>
      </c>
    </row>
    <row r="6" ht="12.75">
      <c r="A6" s="23"/>
    </row>
    <row r="7" ht="12.75">
      <c r="A7" s="24" t="s">
        <v>160</v>
      </c>
    </row>
    <row r="8" spans="1:4" ht="12.75">
      <c r="A8" s="25" t="s">
        <v>48</v>
      </c>
      <c r="B8" s="308">
        <v>27396</v>
      </c>
      <c r="C8" s="308">
        <v>23829</v>
      </c>
      <c r="D8" s="308">
        <v>16964</v>
      </c>
    </row>
    <row r="9" ht="12.75">
      <c r="A9" s="24" t="s">
        <v>161</v>
      </c>
    </row>
    <row r="10" spans="1:4" ht="12.75">
      <c r="A10" s="26" t="s">
        <v>47</v>
      </c>
      <c r="B10" s="308">
        <v>6426</v>
      </c>
      <c r="C10" s="308">
        <v>6170</v>
      </c>
      <c r="D10" s="308">
        <v>4030</v>
      </c>
    </row>
    <row r="11" spans="1:4" ht="12.75">
      <c r="A11" s="26" t="s">
        <v>162</v>
      </c>
      <c r="B11" s="308">
        <v>32880</v>
      </c>
      <c r="C11" s="308">
        <v>33154</v>
      </c>
      <c r="D11" s="308">
        <v>61548</v>
      </c>
    </row>
    <row r="12" spans="1:5" ht="12.75">
      <c r="A12" s="26" t="s">
        <v>163</v>
      </c>
      <c r="B12" s="308">
        <v>4883</v>
      </c>
      <c r="C12" s="308">
        <v>3504</v>
      </c>
      <c r="D12" s="308">
        <v>4602</v>
      </c>
      <c r="E12" s="413"/>
    </row>
    <row r="13" spans="1:4" ht="12.75">
      <c r="A13" s="26" t="s">
        <v>164</v>
      </c>
      <c r="B13" s="308">
        <v>-4181</v>
      </c>
      <c r="C13" s="308"/>
      <c r="D13" s="308"/>
    </row>
    <row r="14" spans="1:5" ht="12.75">
      <c r="A14" s="28" t="s">
        <v>78</v>
      </c>
      <c r="B14" s="343">
        <v>-235</v>
      </c>
      <c r="C14" s="343">
        <v>-399</v>
      </c>
      <c r="D14" s="343">
        <v>-858</v>
      </c>
      <c r="E14" s="413"/>
    </row>
    <row r="15" spans="1:4" ht="25.5">
      <c r="A15" s="433" t="s">
        <v>165</v>
      </c>
      <c r="B15" s="344">
        <f>SUM(B8:B14)</f>
        <v>67169</v>
      </c>
      <c r="C15" s="344">
        <f>SUM(C8:C14)</f>
        <v>66258</v>
      </c>
      <c r="D15" s="344">
        <f>SUM(D8:D14)</f>
        <v>86286</v>
      </c>
    </row>
    <row r="16" spans="2:4" ht="12.75">
      <c r="B16" s="344"/>
      <c r="C16" s="344"/>
      <c r="D16" s="344"/>
    </row>
    <row r="17" spans="1:4" ht="12.75">
      <c r="A17" s="25" t="s">
        <v>166</v>
      </c>
      <c r="B17" s="344"/>
      <c r="C17" s="344"/>
      <c r="D17" s="344"/>
    </row>
    <row r="18" spans="1:4" ht="12.75">
      <c r="A18" s="26" t="s">
        <v>167</v>
      </c>
      <c r="B18" s="308">
        <v>-16635</v>
      </c>
      <c r="C18" s="308">
        <v>-19233</v>
      </c>
      <c r="D18" s="308">
        <v>-7843</v>
      </c>
    </row>
    <row r="19" spans="1:4" ht="12.75">
      <c r="A19" s="26" t="s">
        <v>168</v>
      </c>
      <c r="B19" s="308">
        <v>-4934</v>
      </c>
      <c r="C19" s="308">
        <v>446</v>
      </c>
      <c r="D19" s="308">
        <v>9</v>
      </c>
    </row>
    <row r="20" spans="1:4" ht="12.75">
      <c r="A20" s="28" t="s">
        <v>169</v>
      </c>
      <c r="B20" s="343">
        <v>15137</v>
      </c>
      <c r="C20" s="343">
        <v>9377</v>
      </c>
      <c r="D20" s="343">
        <v>11055</v>
      </c>
    </row>
    <row r="21" spans="1:4" ht="12.75">
      <c r="A21" s="27" t="s">
        <v>166</v>
      </c>
      <c r="B21" s="345">
        <f>SUM(B18:B20)</f>
        <v>-6432</v>
      </c>
      <c r="C21" s="345">
        <f>SUM(C18:C20)</f>
        <v>-9410</v>
      </c>
      <c r="D21" s="345">
        <f>SUM(D18:D20)</f>
        <v>3221</v>
      </c>
    </row>
    <row r="22" spans="2:4" ht="12.75">
      <c r="B22" s="344"/>
      <c r="C22" s="344"/>
      <c r="D22" s="344"/>
    </row>
    <row r="23" spans="1:4" ht="12.75">
      <c r="A23" s="25" t="s">
        <v>170</v>
      </c>
      <c r="B23" s="308">
        <v>-3529</v>
      </c>
      <c r="C23" s="308">
        <v>-4432</v>
      </c>
      <c r="D23" s="308">
        <v>-6165</v>
      </c>
    </row>
    <row r="24" spans="1:4" ht="12.75">
      <c r="A24" s="25" t="s">
        <v>171</v>
      </c>
      <c r="B24" s="308">
        <v>686</v>
      </c>
      <c r="C24" s="308">
        <v>691</v>
      </c>
      <c r="D24" s="308">
        <v>1020</v>
      </c>
    </row>
    <row r="25" spans="1:4" ht="12.75">
      <c r="A25" s="414" t="s">
        <v>172</v>
      </c>
      <c r="B25" s="343">
        <v>-8151</v>
      </c>
      <c r="C25" s="343">
        <v>-7938</v>
      </c>
      <c r="D25" s="343">
        <v>-9896</v>
      </c>
    </row>
    <row r="26" spans="2:4" ht="12.75">
      <c r="B26" s="308"/>
      <c r="C26" s="308"/>
      <c r="D26" s="346"/>
    </row>
    <row r="27" spans="1:4" ht="12.75">
      <c r="A27" s="24" t="s">
        <v>173</v>
      </c>
      <c r="B27" s="344">
        <f>SUM(B23:B25)+B21+B15</f>
        <v>49743</v>
      </c>
      <c r="C27" s="344">
        <f>SUM(C23:C25)+C21+C15</f>
        <v>45169</v>
      </c>
      <c r="D27" s="344">
        <f>SUM(D23:D25)+D21+D15</f>
        <v>74466</v>
      </c>
    </row>
    <row r="28" spans="1:4" ht="12.75">
      <c r="A28" s="25" t="s">
        <v>1</v>
      </c>
      <c r="B28" s="308"/>
      <c r="C28" s="308"/>
      <c r="D28" s="308"/>
    </row>
    <row r="29" spans="1:4" ht="12.75">
      <c r="A29" s="24" t="s">
        <v>174</v>
      </c>
      <c r="B29" s="308"/>
      <c r="C29" s="308"/>
      <c r="D29" s="308"/>
    </row>
    <row r="30" spans="1:4" ht="12.75">
      <c r="A30" s="26" t="s">
        <v>175</v>
      </c>
      <c r="B30" s="308">
        <v>-807</v>
      </c>
      <c r="C30" s="308">
        <v>-23546</v>
      </c>
      <c r="D30" s="308">
        <v>-24430</v>
      </c>
    </row>
    <row r="31" spans="1:4" ht="25.5">
      <c r="A31" s="155" t="s">
        <v>176</v>
      </c>
      <c r="B31" s="308">
        <v>7820</v>
      </c>
      <c r="C31" s="308"/>
      <c r="D31" s="308"/>
    </row>
    <row r="32" spans="1:4" ht="12.75">
      <c r="A32" s="26" t="s">
        <v>177</v>
      </c>
      <c r="B32" s="308">
        <v>-29021</v>
      </c>
      <c r="C32" s="308">
        <v>-31468</v>
      </c>
      <c r="D32" s="308">
        <v>-45503</v>
      </c>
    </row>
    <row r="33" spans="1:4" ht="25.5">
      <c r="A33" s="155" t="s">
        <v>178</v>
      </c>
      <c r="B33" s="308">
        <v>519</v>
      </c>
      <c r="C33" s="308">
        <v>1802</v>
      </c>
      <c r="D33" s="308">
        <v>1850</v>
      </c>
    </row>
    <row r="34" spans="1:4" ht="12.75">
      <c r="A34" s="26" t="s">
        <v>179</v>
      </c>
      <c r="B34" s="308"/>
      <c r="C34" s="308"/>
      <c r="D34" s="308">
        <v>-20</v>
      </c>
    </row>
    <row r="35" spans="1:4" ht="12.75">
      <c r="A35" s="26" t="s">
        <v>180</v>
      </c>
      <c r="B35" s="308">
        <v>462</v>
      </c>
      <c r="C35" s="308">
        <v>127</v>
      </c>
      <c r="D35" s="308">
        <v>98</v>
      </c>
    </row>
    <row r="36" spans="1:4" ht="12.75">
      <c r="A36" s="26" t="s">
        <v>181</v>
      </c>
      <c r="B36" s="308"/>
      <c r="C36" s="308"/>
      <c r="D36" s="308"/>
    </row>
    <row r="37" spans="1:4" ht="12.75">
      <c r="A37" s="28" t="s">
        <v>182</v>
      </c>
      <c r="B37" s="343">
        <v>1</v>
      </c>
      <c r="C37" s="343"/>
      <c r="D37" s="343"/>
    </row>
    <row r="38" spans="1:4" ht="12.75">
      <c r="A38" s="27"/>
      <c r="B38" s="345"/>
      <c r="C38" s="345"/>
      <c r="D38" s="345"/>
    </row>
    <row r="39" spans="1:4" ht="12.75">
      <c r="A39" s="24" t="s">
        <v>183</v>
      </c>
      <c r="B39" s="344">
        <f>SUM(B30:B37)</f>
        <v>-21026</v>
      </c>
      <c r="C39" s="344">
        <f>SUM(C30:C37)</f>
        <v>-53085</v>
      </c>
      <c r="D39" s="344">
        <f>SUM(D30:D37)</f>
        <v>-68005</v>
      </c>
    </row>
    <row r="40" spans="2:4" ht="12.75">
      <c r="B40" s="308"/>
      <c r="C40" s="308"/>
      <c r="D40" s="308"/>
    </row>
    <row r="41" spans="1:4" ht="12.75">
      <c r="A41" s="24" t="s">
        <v>184</v>
      </c>
      <c r="B41" s="308"/>
      <c r="C41" s="308"/>
      <c r="D41" s="308"/>
    </row>
    <row r="42" spans="1:4" ht="12.75">
      <c r="A42" s="26" t="s">
        <v>185</v>
      </c>
      <c r="B42" s="308"/>
      <c r="C42" s="308"/>
      <c r="D42" s="308"/>
    </row>
    <row r="43" spans="1:4" ht="12.75">
      <c r="A43" s="26" t="s">
        <v>186</v>
      </c>
      <c r="B43" s="308">
        <v>4133</v>
      </c>
      <c r="C43" s="308">
        <v>19166</v>
      </c>
      <c r="D43" s="308">
        <v>8712</v>
      </c>
    </row>
    <row r="44" spans="1:4" ht="12.75">
      <c r="A44" s="26" t="s">
        <v>187</v>
      </c>
      <c r="B44" s="308">
        <v>10200</v>
      </c>
      <c r="C44" s="308">
        <v>20000</v>
      </c>
      <c r="D44" s="308">
        <v>20000</v>
      </c>
    </row>
    <row r="45" spans="1:4" ht="12.75">
      <c r="A45" s="26" t="s">
        <v>188</v>
      </c>
      <c r="B45" s="308">
        <v>-18202</v>
      </c>
      <c r="C45" s="308">
        <v>-11945</v>
      </c>
      <c r="D45" s="308">
        <v>-19761</v>
      </c>
    </row>
    <row r="46" spans="1:4" ht="12.75">
      <c r="A46" s="164" t="s">
        <v>189</v>
      </c>
      <c r="B46" s="345">
        <v>-21254</v>
      </c>
      <c r="C46" s="345">
        <v>-21284</v>
      </c>
      <c r="D46" s="345">
        <v>-21284</v>
      </c>
    </row>
    <row r="47" spans="1:4" ht="12.75">
      <c r="A47" s="28" t="s">
        <v>119</v>
      </c>
      <c r="B47" s="343"/>
      <c r="C47" s="343">
        <v>-517</v>
      </c>
      <c r="D47" s="343">
        <v>-517</v>
      </c>
    </row>
    <row r="48" spans="1:4" ht="12.75">
      <c r="A48" s="27"/>
      <c r="B48" s="345"/>
      <c r="C48" s="345"/>
      <c r="D48" s="345"/>
    </row>
    <row r="49" spans="1:4" ht="12.75">
      <c r="A49" s="24" t="s">
        <v>190</v>
      </c>
      <c r="B49" s="344">
        <f>SUM(B42:B47)</f>
        <v>-25123</v>
      </c>
      <c r="C49" s="344">
        <f>SUM(C42:C47)</f>
        <v>5420</v>
      </c>
      <c r="D49" s="344">
        <f>SUM(D42:D47)</f>
        <v>-12850</v>
      </c>
    </row>
    <row r="50" spans="1:4" ht="12.75">
      <c r="A50" s="24"/>
      <c r="B50" s="308"/>
      <c r="C50" s="308"/>
      <c r="D50" s="308"/>
    </row>
    <row r="51" spans="1:4" ht="12.75">
      <c r="A51" s="24" t="s">
        <v>191</v>
      </c>
      <c r="B51" s="344">
        <f>+B49+B39+B27</f>
        <v>3594</v>
      </c>
      <c r="C51" s="344">
        <f>+C49+C39+C27</f>
        <v>-2496</v>
      </c>
      <c r="D51" s="344">
        <f>+D49+D39+D27</f>
        <v>-6389</v>
      </c>
    </row>
    <row r="52" spans="1:4" ht="12.75">
      <c r="A52" s="26" t="s">
        <v>192</v>
      </c>
      <c r="B52" s="345">
        <v>8069</v>
      </c>
      <c r="C52" s="345">
        <v>14548</v>
      </c>
      <c r="D52" s="345">
        <v>14548</v>
      </c>
    </row>
    <row r="53" spans="1:4" ht="12.75">
      <c r="A53" s="164" t="s">
        <v>193</v>
      </c>
      <c r="B53" s="345">
        <v>63</v>
      </c>
      <c r="C53" s="345">
        <v>-102</v>
      </c>
      <c r="D53" s="345">
        <v>-90</v>
      </c>
    </row>
    <row r="54" spans="1:6" s="29" customFormat="1" ht="12.75">
      <c r="A54" s="28" t="s">
        <v>194</v>
      </c>
      <c r="B54" s="343"/>
      <c r="C54" s="343"/>
      <c r="D54" s="343"/>
      <c r="F54" s="25"/>
    </row>
    <row r="55" spans="1:6" s="27" customFormat="1" ht="12.75">
      <c r="A55" s="29"/>
      <c r="B55" s="345"/>
      <c r="C55" s="345"/>
      <c r="D55" s="345"/>
      <c r="F55" s="25"/>
    </row>
    <row r="56" spans="1:6" ht="12.75">
      <c r="A56" s="24" t="s">
        <v>195</v>
      </c>
      <c r="B56" s="344">
        <f>SUM(B51:B54)</f>
        <v>11726</v>
      </c>
      <c r="C56" s="344">
        <f>SUM(C51:C54)</f>
        <v>11950</v>
      </c>
      <c r="D56" s="344">
        <f>SUM(D51:D54)</f>
        <v>8069</v>
      </c>
      <c r="F56" s="29"/>
    </row>
    <row r="57" spans="1:6" ht="12.75">
      <c r="A57" s="24"/>
      <c r="B57" s="344"/>
      <c r="C57" s="344"/>
      <c r="D57" s="344"/>
      <c r="F57" s="27"/>
    </row>
    <row r="58" spans="1:4" ht="12.75">
      <c r="A58" s="24"/>
      <c r="B58" s="344"/>
      <c r="C58" s="344"/>
      <c r="D58" s="344"/>
    </row>
    <row r="59" spans="1:4" ht="12.75">
      <c r="A59" s="24" t="s">
        <v>196</v>
      </c>
      <c r="B59" s="344"/>
      <c r="C59" s="344"/>
      <c r="D59" s="344"/>
    </row>
    <row r="60" spans="1:4" ht="12.75">
      <c r="A60" s="24"/>
      <c r="B60" s="344"/>
      <c r="C60" s="344"/>
      <c r="D60" s="344"/>
    </row>
    <row r="61" spans="1:4" ht="12.75">
      <c r="A61" s="58" t="s">
        <v>33</v>
      </c>
      <c r="B61" s="89" t="str">
        <f>B5</f>
        <v>9/2012</v>
      </c>
      <c r="C61" s="89" t="s">
        <v>31</v>
      </c>
      <c r="D61" s="89" t="str">
        <f>D5</f>
        <v>12/2011</v>
      </c>
    </row>
    <row r="62" spans="1:4" ht="12.75">
      <c r="A62" s="24"/>
      <c r="B62" s="344"/>
      <c r="C62" s="344"/>
      <c r="D62" s="344"/>
    </row>
    <row r="63" spans="1:4" ht="12.75">
      <c r="A63" s="25" t="s">
        <v>91</v>
      </c>
      <c r="B63" s="308">
        <v>9326</v>
      </c>
      <c r="C63" s="308">
        <v>5656</v>
      </c>
      <c r="D63" s="308">
        <v>5770</v>
      </c>
    </row>
    <row r="64" spans="1:4" ht="12.75">
      <c r="A64" s="414" t="s">
        <v>197</v>
      </c>
      <c r="B64" s="343">
        <v>2400</v>
      </c>
      <c r="C64" s="343">
        <v>6294</v>
      </c>
      <c r="D64" s="343">
        <v>2299</v>
      </c>
    </row>
    <row r="65" spans="1:4" ht="12.75">
      <c r="A65" s="24" t="s">
        <v>198</v>
      </c>
      <c r="B65" s="344">
        <f>SUM(B63:B64)</f>
        <v>11726</v>
      </c>
      <c r="C65" s="344">
        <f>SUM(C63:C64)</f>
        <v>11950</v>
      </c>
      <c r="D65" s="344">
        <f>SUM(D63:D64)</f>
        <v>8069</v>
      </c>
    </row>
    <row r="66" spans="2:4" ht="12.75">
      <c r="B66" s="308"/>
      <c r="C66" s="308"/>
      <c r="D66" s="308"/>
    </row>
    <row r="67" spans="1:4" ht="12.75">
      <c r="A67" s="2"/>
      <c r="B67" s="308"/>
      <c r="C67" s="308"/>
      <c r="D67" s="308"/>
    </row>
    <row r="80" spans="2:4" ht="12.75">
      <c r="B80" s="308"/>
      <c r="C80" s="308"/>
      <c r="D80" s="308"/>
    </row>
  </sheetData>
  <sheetProtection/>
  <printOptions/>
  <pageMargins left="0.75" right="0.75" top="0.44" bottom="0.39" header="0.4921259845" footer="0.22"/>
  <pageSetup fitToHeight="1"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dimension ref="A1:O121"/>
  <sheetViews>
    <sheetView zoomScalePageLayoutView="0" workbookViewId="0" topLeftCell="A1">
      <selection activeCell="A1" sqref="A1"/>
    </sheetView>
  </sheetViews>
  <sheetFormatPr defaultColWidth="9.140625" defaultRowHeight="12.75"/>
  <cols>
    <col min="1" max="1" width="28.00390625" style="35" customWidth="1"/>
    <col min="2" max="2" width="9.421875" style="35" customWidth="1"/>
    <col min="3" max="3" width="11.8515625" style="35" customWidth="1"/>
    <col min="4" max="4" width="10.28125" style="35" customWidth="1"/>
    <col min="5" max="5" width="9.28125" style="35" customWidth="1"/>
    <col min="6" max="6" width="11.7109375" style="35" customWidth="1"/>
    <col min="7" max="7" width="9.28125" style="35" customWidth="1"/>
    <col min="8" max="8" width="11.00390625" style="35" customWidth="1"/>
    <col min="9" max="10" width="9.28125" style="35" customWidth="1"/>
    <col min="11" max="16384" width="9.140625" style="35" customWidth="1"/>
  </cols>
  <sheetData>
    <row r="1" spans="1:6" ht="12.75">
      <c r="A1" s="34" t="s">
        <v>5</v>
      </c>
      <c r="B1" s="34"/>
      <c r="C1" s="34"/>
      <c r="D1" s="34"/>
      <c r="E1" s="34"/>
      <c r="F1" s="34"/>
    </row>
    <row r="3" spans="1:6" ht="15.75">
      <c r="A3" s="73" t="s">
        <v>199</v>
      </c>
      <c r="B3" s="73"/>
      <c r="C3" s="245"/>
      <c r="D3" s="245"/>
      <c r="E3" s="132"/>
      <c r="F3" s="132"/>
    </row>
    <row r="4" spans="2:10" ht="12.75">
      <c r="B4" s="37"/>
      <c r="C4" s="169"/>
      <c r="D4" s="169"/>
      <c r="E4" s="117"/>
      <c r="F4" s="117"/>
      <c r="G4" s="117"/>
      <c r="H4" s="38"/>
      <c r="I4" s="38"/>
      <c r="J4" s="38"/>
    </row>
    <row r="5" spans="1:10" ht="12.75">
      <c r="A5" s="434" t="s">
        <v>200</v>
      </c>
      <c r="B5" s="37"/>
      <c r="C5" s="169"/>
      <c r="D5" s="169"/>
      <c r="E5" s="117"/>
      <c r="F5" s="117"/>
      <c r="G5" s="117"/>
      <c r="H5" s="38"/>
      <c r="I5" s="38"/>
      <c r="J5" s="38"/>
    </row>
    <row r="6" spans="1:10" ht="12.75">
      <c r="A6" s="37"/>
      <c r="B6" s="37"/>
      <c r="C6" s="169"/>
      <c r="D6" s="169"/>
      <c r="E6" s="117"/>
      <c r="F6" s="415"/>
      <c r="G6" s="117"/>
      <c r="H6" s="38"/>
      <c r="I6" s="38"/>
      <c r="J6" s="38"/>
    </row>
    <row r="7" spans="1:10" ht="12.75">
      <c r="A7" s="38"/>
      <c r="B7" s="117"/>
      <c r="C7" s="157" t="s">
        <v>27</v>
      </c>
      <c r="D7" s="117"/>
      <c r="E7" s="213"/>
      <c r="F7" s="157" t="s">
        <v>20</v>
      </c>
      <c r="G7" s="117"/>
      <c r="H7" s="214"/>
      <c r="I7" s="38"/>
      <c r="J7" s="38"/>
    </row>
    <row r="8" spans="1:10" ht="38.25">
      <c r="A8" s="58" t="s">
        <v>33</v>
      </c>
      <c r="B8" s="118" t="s">
        <v>217</v>
      </c>
      <c r="C8" s="216" t="s">
        <v>218</v>
      </c>
      <c r="D8" s="443" t="s">
        <v>198</v>
      </c>
      <c r="E8" s="118" t="s">
        <v>217</v>
      </c>
      <c r="F8" s="216" t="s">
        <v>218</v>
      </c>
      <c r="G8" s="118" t="s">
        <v>198</v>
      </c>
      <c r="H8" s="215" t="s">
        <v>219</v>
      </c>
      <c r="I8" s="38"/>
      <c r="J8" s="38"/>
    </row>
    <row r="9" spans="1:10" ht="12.75">
      <c r="A9" s="38"/>
      <c r="B9" s="117"/>
      <c r="C9" s="138"/>
      <c r="D9" s="138"/>
      <c r="E9" s="213"/>
      <c r="F9" s="138"/>
      <c r="G9" s="117"/>
      <c r="H9" s="213"/>
      <c r="I9" s="38"/>
      <c r="J9" s="38"/>
    </row>
    <row r="10" spans="1:10" ht="12.75">
      <c r="A10" s="435" t="s">
        <v>201</v>
      </c>
      <c r="B10" s="228">
        <v>82533</v>
      </c>
      <c r="C10" s="230">
        <v>771</v>
      </c>
      <c r="D10" s="230">
        <f>SUM(B10:C10)</f>
        <v>83304</v>
      </c>
      <c r="E10" s="416">
        <v>85140</v>
      </c>
      <c r="F10" s="230">
        <v>766</v>
      </c>
      <c r="G10" s="228">
        <f>SUM(E10:F10)</f>
        <v>85906</v>
      </c>
      <c r="H10" s="229">
        <f>(D10-G10)/G10*100</f>
        <v>-3.028892044793146</v>
      </c>
      <c r="I10" s="38"/>
      <c r="J10" s="38"/>
    </row>
    <row r="11" spans="1:10" ht="24">
      <c r="A11" s="436" t="s">
        <v>202</v>
      </c>
      <c r="B11" s="228">
        <v>40762</v>
      </c>
      <c r="C11" s="230">
        <v>578</v>
      </c>
      <c r="D11" s="230">
        <f>SUM(B11:C11)</f>
        <v>41340</v>
      </c>
      <c r="E11" s="416">
        <v>41122</v>
      </c>
      <c r="F11" s="230">
        <v>408</v>
      </c>
      <c r="G11" s="228">
        <f>SUM(E11:F11)</f>
        <v>41530</v>
      </c>
      <c r="H11" s="229">
        <f>(D11-G11)/G11*100</f>
        <v>-0.4575006019744763</v>
      </c>
      <c r="I11" s="38"/>
      <c r="J11" s="38"/>
    </row>
    <row r="12" spans="1:10" ht="12.75">
      <c r="A12" s="435" t="s">
        <v>203</v>
      </c>
      <c r="B12" s="228">
        <v>30940</v>
      </c>
      <c r="C12" s="230">
        <v>428</v>
      </c>
      <c r="D12" s="230">
        <f>SUM(B12:C12)</f>
        <v>31368</v>
      </c>
      <c r="E12" s="416">
        <v>30962</v>
      </c>
      <c r="F12" s="230">
        <v>360</v>
      </c>
      <c r="G12" s="228">
        <f>SUM(E12:F12)</f>
        <v>31322</v>
      </c>
      <c r="H12" s="229">
        <f>(D12-G12)/G12*100</f>
        <v>0.14686163080263073</v>
      </c>
      <c r="I12" s="38"/>
      <c r="J12" s="38"/>
    </row>
    <row r="13" spans="1:10" ht="12.75">
      <c r="A13" s="435" t="s">
        <v>204</v>
      </c>
      <c r="B13" s="228">
        <v>6981</v>
      </c>
      <c r="C13" s="230">
        <v>996</v>
      </c>
      <c r="D13" s="230">
        <f>SUM(B13:C13)</f>
        <v>7977</v>
      </c>
      <c r="E13" s="416">
        <v>6245</v>
      </c>
      <c r="F13" s="230">
        <v>968</v>
      </c>
      <c r="G13" s="228">
        <f>SUM(E13:F13)</f>
        <v>7213</v>
      </c>
      <c r="H13" s="229">
        <f>(D13-G13)/G13*100</f>
        <v>10.591986690697352</v>
      </c>
      <c r="I13" s="38"/>
      <c r="J13" s="38"/>
    </row>
    <row r="14" spans="1:10" ht="12.75">
      <c r="A14" s="437" t="s">
        <v>205</v>
      </c>
      <c r="B14" s="231"/>
      <c r="C14" s="231">
        <v>-2773</v>
      </c>
      <c r="D14" s="371">
        <f>SUM(B14:C14)</f>
        <v>-2773</v>
      </c>
      <c r="E14" s="231"/>
      <c r="F14" s="231">
        <v>-2502</v>
      </c>
      <c r="G14" s="231">
        <f>SUM(E14:F14)</f>
        <v>-2502</v>
      </c>
      <c r="H14" s="232"/>
      <c r="I14" s="38"/>
      <c r="J14" s="38"/>
    </row>
    <row r="15" spans="1:10" ht="12.75">
      <c r="A15" s="438" t="s">
        <v>206</v>
      </c>
      <c r="B15" s="64">
        <f>SUM(B10:B14)</f>
        <v>161216</v>
      </c>
      <c r="C15" s="64">
        <v>0</v>
      </c>
      <c r="D15" s="64">
        <f>SUM(D10:D14)</f>
        <v>161216</v>
      </c>
      <c r="E15" s="227">
        <f>SUM(E10:E14)</f>
        <v>163469</v>
      </c>
      <c r="F15" s="137">
        <f>SUM(F10:F14)</f>
        <v>0</v>
      </c>
      <c r="G15" s="137">
        <f>SUM(G10:G14)</f>
        <v>163469</v>
      </c>
      <c r="H15" s="229">
        <f>(D15-G15)/G15*100</f>
        <v>-1.378242969615034</v>
      </c>
      <c r="I15" s="38"/>
      <c r="J15" s="38"/>
    </row>
    <row r="16" spans="1:12" ht="12.75">
      <c r="A16" s="38"/>
      <c r="B16" s="64"/>
      <c r="C16" s="64"/>
      <c r="D16" s="64"/>
      <c r="E16" s="137"/>
      <c r="F16" s="137"/>
      <c r="G16" s="137"/>
      <c r="H16" s="285"/>
      <c r="I16" s="38"/>
      <c r="J16" s="42"/>
      <c r="L16" s="48"/>
    </row>
    <row r="17" spans="1:10" ht="12.75">
      <c r="A17" s="38"/>
      <c r="B17" s="64"/>
      <c r="C17" s="64"/>
      <c r="D17" s="64"/>
      <c r="E17" s="137"/>
      <c r="F17" s="415"/>
      <c r="G17" s="137"/>
      <c r="H17" s="285"/>
      <c r="I17" s="38"/>
      <c r="J17" s="38"/>
    </row>
    <row r="18" spans="1:10" ht="12.75">
      <c r="A18" s="38"/>
      <c r="B18" s="117"/>
      <c r="C18" s="157" t="s">
        <v>29</v>
      </c>
      <c r="D18" s="117"/>
      <c r="E18" s="213"/>
      <c r="F18" s="157" t="s">
        <v>28</v>
      </c>
      <c r="G18" s="117"/>
      <c r="H18" s="214"/>
      <c r="I18" s="38"/>
      <c r="J18" s="38"/>
    </row>
    <row r="19" spans="1:10" ht="38.25">
      <c r="A19" s="58" t="s">
        <v>33</v>
      </c>
      <c r="B19" s="118" t="s">
        <v>217</v>
      </c>
      <c r="C19" s="216" t="s">
        <v>218</v>
      </c>
      <c r="D19" s="443" t="s">
        <v>198</v>
      </c>
      <c r="E19" s="118" t="s">
        <v>217</v>
      </c>
      <c r="F19" s="216" t="s">
        <v>218</v>
      </c>
      <c r="G19" s="118" t="s">
        <v>198</v>
      </c>
      <c r="H19" s="215" t="s">
        <v>219</v>
      </c>
      <c r="I19" s="38"/>
      <c r="J19" s="38"/>
    </row>
    <row r="20" spans="1:10" ht="12.75">
      <c r="A20" s="38"/>
      <c r="B20" s="117"/>
      <c r="C20" s="138"/>
      <c r="D20" s="138"/>
      <c r="E20" s="213"/>
      <c r="F20" s="117"/>
      <c r="G20" s="117"/>
      <c r="H20" s="213"/>
      <c r="I20" s="38"/>
      <c r="J20" s="38"/>
    </row>
    <row r="21" spans="1:10" ht="12.75">
      <c r="A21" s="435" t="s">
        <v>201</v>
      </c>
      <c r="B21" s="228">
        <v>245653</v>
      </c>
      <c r="C21" s="230">
        <v>2768</v>
      </c>
      <c r="D21" s="230">
        <f>SUM(B21:C21)</f>
        <v>248421</v>
      </c>
      <c r="E21" s="416">
        <v>239304</v>
      </c>
      <c r="F21" s="230">
        <v>2566</v>
      </c>
      <c r="G21" s="228">
        <f>SUM(E21:F21)</f>
        <v>241870</v>
      </c>
      <c r="H21" s="229">
        <f>(D21-G21)/G21*100</f>
        <v>2.7084797618555423</v>
      </c>
      <c r="I21" s="38"/>
      <c r="J21" s="38"/>
    </row>
    <row r="22" spans="1:10" ht="24">
      <c r="A22" s="436" t="s">
        <v>202</v>
      </c>
      <c r="B22" s="228">
        <v>119833</v>
      </c>
      <c r="C22" s="230">
        <v>1486</v>
      </c>
      <c r="D22" s="230">
        <f>SUM(B22:C22)</f>
        <v>121319</v>
      </c>
      <c r="E22" s="416">
        <v>116089</v>
      </c>
      <c r="F22" s="230">
        <v>1081</v>
      </c>
      <c r="G22" s="228">
        <f>SUM(E22:F22)</f>
        <v>117170</v>
      </c>
      <c r="H22" s="229">
        <f>(D22-G22)/G22*100</f>
        <v>3.5410087906460697</v>
      </c>
      <c r="I22" s="38"/>
      <c r="J22" s="38"/>
    </row>
    <row r="23" spans="1:10" ht="12.75">
      <c r="A23" s="435" t="s">
        <v>203</v>
      </c>
      <c r="B23" s="228">
        <v>102091</v>
      </c>
      <c r="C23" s="230">
        <v>1294</v>
      </c>
      <c r="D23" s="230">
        <f>SUM(B23:C23)</f>
        <v>103385</v>
      </c>
      <c r="E23" s="416">
        <v>99498</v>
      </c>
      <c r="F23" s="230">
        <v>1642</v>
      </c>
      <c r="G23" s="228">
        <f>SUM(E23:F23)</f>
        <v>101140</v>
      </c>
      <c r="H23" s="229">
        <f>(D23-G23)/G23*100</f>
        <v>2.2196954716234925</v>
      </c>
      <c r="I23" s="38"/>
      <c r="J23" s="38"/>
    </row>
    <row r="24" spans="1:10" ht="12.75">
      <c r="A24" s="435" t="s">
        <v>204</v>
      </c>
      <c r="B24" s="228">
        <v>34617</v>
      </c>
      <c r="C24" s="230">
        <v>3043</v>
      </c>
      <c r="D24" s="230">
        <f>SUM(B24:C24)</f>
        <v>37660</v>
      </c>
      <c r="E24" s="416">
        <v>30238</v>
      </c>
      <c r="F24" s="230">
        <v>2586</v>
      </c>
      <c r="G24" s="228">
        <f>SUM(E24:F24)</f>
        <v>32824</v>
      </c>
      <c r="H24" s="229">
        <f>(D24-G24)/G24*100</f>
        <v>14.73312210577626</v>
      </c>
      <c r="I24" s="38"/>
      <c r="J24" s="38"/>
    </row>
    <row r="25" spans="1:10" ht="12.75">
      <c r="A25" s="437" t="s">
        <v>205</v>
      </c>
      <c r="B25" s="231"/>
      <c r="C25" s="231">
        <v>-8591</v>
      </c>
      <c r="D25" s="231">
        <f>SUM(B25:C25)</f>
        <v>-8591</v>
      </c>
      <c r="E25" s="417"/>
      <c r="F25" s="231">
        <v>-7875</v>
      </c>
      <c r="G25" s="371">
        <f>SUM(E25:F25)</f>
        <v>-7875</v>
      </c>
      <c r="H25" s="232"/>
      <c r="I25" s="38"/>
      <c r="J25" s="38"/>
    </row>
    <row r="26" spans="1:10" ht="12.75">
      <c r="A26" s="438" t="s">
        <v>206</v>
      </c>
      <c r="B26" s="64">
        <f aca="true" t="shared" si="0" ref="B26:G26">SUM(B21:B25)</f>
        <v>502194</v>
      </c>
      <c r="C26" s="64">
        <f t="shared" si="0"/>
        <v>0</v>
      </c>
      <c r="D26" s="64">
        <f t="shared" si="0"/>
        <v>502194</v>
      </c>
      <c r="E26" s="227">
        <f t="shared" si="0"/>
        <v>485129</v>
      </c>
      <c r="F26" s="137">
        <f t="shared" si="0"/>
        <v>0</v>
      </c>
      <c r="G26" s="137">
        <f t="shared" si="0"/>
        <v>485129</v>
      </c>
      <c r="H26" s="229">
        <f>(D26-G26)/G26*100</f>
        <v>3.5176210863502284</v>
      </c>
      <c r="I26" s="38"/>
      <c r="J26" s="38"/>
    </row>
    <row r="27" spans="1:10" ht="12.75">
      <c r="A27" s="38"/>
      <c r="B27" s="64"/>
      <c r="C27" s="64"/>
      <c r="D27" s="64"/>
      <c r="E27" s="137"/>
      <c r="F27" s="137"/>
      <c r="G27" s="137"/>
      <c r="H27" s="285"/>
      <c r="I27" s="38"/>
      <c r="J27" s="38"/>
    </row>
    <row r="28" spans="1:10" ht="12.75">
      <c r="A28" s="38"/>
      <c r="B28" s="64"/>
      <c r="C28" s="415"/>
      <c r="D28" s="64"/>
      <c r="E28" s="137"/>
      <c r="F28" s="137"/>
      <c r="G28" s="137"/>
      <c r="H28" s="285"/>
      <c r="I28" s="38"/>
      <c r="J28" s="38"/>
    </row>
    <row r="29" spans="1:10" ht="12.75">
      <c r="A29" s="38"/>
      <c r="B29" s="117"/>
      <c r="C29" s="157" t="s">
        <v>22</v>
      </c>
      <c r="D29" s="138"/>
      <c r="E29" s="39"/>
      <c r="F29" s="157"/>
      <c r="G29" s="39"/>
      <c r="H29" s="283"/>
      <c r="I29" s="38"/>
      <c r="J29" s="38"/>
    </row>
    <row r="30" spans="1:10" ht="39.75" customHeight="1">
      <c r="A30" s="58" t="s">
        <v>33</v>
      </c>
      <c r="B30" s="118" t="s">
        <v>217</v>
      </c>
      <c r="C30" s="216" t="s">
        <v>218</v>
      </c>
      <c r="D30" s="443" t="s">
        <v>198</v>
      </c>
      <c r="E30" s="268"/>
      <c r="F30" s="284"/>
      <c r="G30" s="268"/>
      <c r="H30" s="284"/>
      <c r="I30" s="38"/>
      <c r="J30" s="38"/>
    </row>
    <row r="31" spans="1:10" ht="12.75">
      <c r="A31" s="38"/>
      <c r="B31" s="117"/>
      <c r="C31" s="138"/>
      <c r="D31" s="138"/>
      <c r="E31" s="138"/>
      <c r="F31" s="138"/>
      <c r="G31" s="138"/>
      <c r="H31" s="138"/>
      <c r="I31" s="38"/>
      <c r="J31" s="38"/>
    </row>
    <row r="32" spans="1:10" ht="12.75">
      <c r="A32" s="435" t="s">
        <v>201</v>
      </c>
      <c r="B32" s="228">
        <v>322264</v>
      </c>
      <c r="C32" s="230">
        <v>3620</v>
      </c>
      <c r="D32" s="230">
        <f>SUM(B32:C32)</f>
        <v>325884</v>
      </c>
      <c r="E32" s="230"/>
      <c r="F32" s="230"/>
      <c r="G32" s="230"/>
      <c r="H32" s="285"/>
      <c r="I32" s="38"/>
      <c r="J32" s="38"/>
    </row>
    <row r="33" spans="1:10" ht="24">
      <c r="A33" s="436" t="s">
        <v>202</v>
      </c>
      <c r="B33" s="228">
        <v>155817</v>
      </c>
      <c r="C33" s="230">
        <v>1454</v>
      </c>
      <c r="D33" s="230">
        <f>SUM(B33:C33)</f>
        <v>157271</v>
      </c>
      <c r="E33" s="230"/>
      <c r="F33" s="230"/>
      <c r="G33" s="230"/>
      <c r="H33" s="285"/>
      <c r="I33" s="38"/>
      <c r="J33" s="38"/>
    </row>
    <row r="34" spans="1:10" ht="12.75">
      <c r="A34" s="435" t="s">
        <v>203</v>
      </c>
      <c r="B34" s="228">
        <v>132399</v>
      </c>
      <c r="C34" s="230">
        <v>2192</v>
      </c>
      <c r="D34" s="230">
        <f>SUM(B34:C34)</f>
        <v>134591</v>
      </c>
      <c r="E34" s="230"/>
      <c r="F34" s="230"/>
      <c r="G34" s="230"/>
      <c r="H34" s="285"/>
      <c r="I34" s="38"/>
      <c r="J34" s="38"/>
    </row>
    <row r="35" spans="1:10" ht="12.75">
      <c r="A35" s="435" t="s">
        <v>204</v>
      </c>
      <c r="B35" s="228">
        <v>41650</v>
      </c>
      <c r="C35" s="230">
        <v>3752</v>
      </c>
      <c r="D35" s="230">
        <f>SUM(B35:C35)</f>
        <v>45402</v>
      </c>
      <c r="E35" s="230"/>
      <c r="F35" s="230"/>
      <c r="G35" s="230"/>
      <c r="H35" s="285"/>
      <c r="I35" s="38"/>
      <c r="J35" s="38"/>
    </row>
    <row r="36" spans="1:10" ht="12.75">
      <c r="A36" s="437" t="s">
        <v>205</v>
      </c>
      <c r="B36" s="231">
        <v>0</v>
      </c>
      <c r="C36" s="231">
        <v>-11018</v>
      </c>
      <c r="D36" s="231">
        <f>SUM(B36:C36)</f>
        <v>-11018</v>
      </c>
      <c r="E36" s="230"/>
      <c r="F36" s="230"/>
      <c r="G36" s="230"/>
      <c r="H36" s="285"/>
      <c r="I36" s="38"/>
      <c r="J36" s="38"/>
    </row>
    <row r="37" spans="1:10" ht="12.75">
      <c r="A37" s="438" t="s">
        <v>206</v>
      </c>
      <c r="B37" s="64">
        <f>SUM(B32:B36)</f>
        <v>652130</v>
      </c>
      <c r="C37" s="64">
        <f>SUM(C32:C36)</f>
        <v>0</v>
      </c>
      <c r="D37" s="137">
        <f>SUM(D32:D36)</f>
        <v>652130</v>
      </c>
      <c r="E37" s="137"/>
      <c r="F37" s="137"/>
      <c r="G37" s="137"/>
      <c r="H37" s="285"/>
      <c r="I37" s="38"/>
      <c r="J37" s="38"/>
    </row>
    <row r="38" spans="1:10" ht="12.75">
      <c r="A38" s="38"/>
      <c r="B38" s="117"/>
      <c r="C38" s="117"/>
      <c r="D38" s="117"/>
      <c r="E38" s="117"/>
      <c r="F38" s="117"/>
      <c r="G38" s="119"/>
      <c r="H38" s="64"/>
      <c r="I38" s="38"/>
      <c r="J38" s="38"/>
    </row>
    <row r="39" spans="1:10" ht="12.75" hidden="1">
      <c r="A39" s="38"/>
      <c r="B39" s="38"/>
      <c r="C39" s="157" t="s">
        <v>11</v>
      </c>
      <c r="D39" s="117"/>
      <c r="E39" s="117"/>
      <c r="F39" s="117"/>
      <c r="G39" s="117"/>
      <c r="H39" s="117"/>
      <c r="I39" s="38"/>
      <c r="J39" s="38"/>
    </row>
    <row r="40" spans="1:10" ht="25.5" hidden="1">
      <c r="A40" s="40" t="s">
        <v>3</v>
      </c>
      <c r="B40" s="118" t="s">
        <v>8</v>
      </c>
      <c r="C40" s="216" t="s">
        <v>10</v>
      </c>
      <c r="D40" s="118" t="s">
        <v>2</v>
      </c>
      <c r="E40" s="132"/>
      <c r="F40" s="132"/>
      <c r="I40" s="38"/>
      <c r="J40" s="38"/>
    </row>
    <row r="41" spans="1:10" ht="12.75" hidden="1">
      <c r="A41" s="38"/>
      <c r="B41" s="117"/>
      <c r="C41" s="138"/>
      <c r="D41" s="138"/>
      <c r="E41" s="132"/>
      <c r="F41" s="132"/>
      <c r="I41" s="38"/>
      <c r="J41" s="38"/>
    </row>
    <row r="42" spans="1:10" ht="12.75" hidden="1">
      <c r="A42" s="41" t="s">
        <v>6</v>
      </c>
      <c r="B42" s="228"/>
      <c r="C42" s="230"/>
      <c r="D42" s="230">
        <f>SUM(B42:C42)</f>
        <v>0</v>
      </c>
      <c r="E42" s="132"/>
      <c r="F42" s="132"/>
      <c r="I42" s="38"/>
      <c r="J42" s="38"/>
    </row>
    <row r="43" spans="1:10" ht="12.75" hidden="1">
      <c r="A43" s="41" t="s">
        <v>14</v>
      </c>
      <c r="B43" s="228"/>
      <c r="C43" s="230"/>
      <c r="D43" s="230">
        <f>SUM(B43:C43)</f>
        <v>0</v>
      </c>
      <c r="E43" s="132"/>
      <c r="F43" s="132"/>
      <c r="I43" s="38"/>
      <c r="J43" s="38"/>
    </row>
    <row r="44" spans="1:10" ht="12.75" hidden="1">
      <c r="A44" s="41" t="s">
        <v>13</v>
      </c>
      <c r="B44" s="228"/>
      <c r="C44" s="230"/>
      <c r="D44" s="230">
        <f>SUM(B44:C44)</f>
        <v>0</v>
      </c>
      <c r="E44" s="132"/>
      <c r="F44" s="132"/>
      <c r="I44" s="38"/>
      <c r="J44" s="38"/>
    </row>
    <row r="45" spans="1:10" ht="12.75" hidden="1">
      <c r="A45" s="41" t="s">
        <v>12</v>
      </c>
      <c r="B45" s="228"/>
      <c r="C45" s="230"/>
      <c r="D45" s="230">
        <f>SUM(B45:C45)</f>
        <v>0</v>
      </c>
      <c r="E45" s="132"/>
      <c r="F45" s="132"/>
      <c r="I45" s="38"/>
      <c r="J45" s="38"/>
    </row>
    <row r="46" spans="1:10" ht="12.75" hidden="1">
      <c r="A46" s="44" t="s">
        <v>9</v>
      </c>
      <c r="B46" s="231"/>
      <c r="C46" s="231"/>
      <c r="D46" s="231">
        <f>SUM(B46:C46)</f>
        <v>0</v>
      </c>
      <c r="E46" s="132"/>
      <c r="F46" s="132"/>
      <c r="I46" s="38"/>
      <c r="J46" s="38"/>
    </row>
    <row r="47" spans="1:10" ht="12.75" hidden="1">
      <c r="A47" s="38" t="s">
        <v>2</v>
      </c>
      <c r="B47" s="64">
        <f>SUM(B42:B46)</f>
        <v>0</v>
      </c>
      <c r="C47" s="64">
        <f>SUM(C42:C46)</f>
        <v>0</v>
      </c>
      <c r="D47" s="64">
        <f>SUM(D42:D46)</f>
        <v>0</v>
      </c>
      <c r="E47" s="132"/>
      <c r="F47" s="132"/>
      <c r="I47" s="38"/>
      <c r="J47" s="38"/>
    </row>
    <row r="48" spans="1:10" ht="12.75" hidden="1">
      <c r="A48" s="37"/>
      <c r="B48" s="37"/>
      <c r="C48" s="169"/>
      <c r="D48" s="169"/>
      <c r="E48" s="117"/>
      <c r="F48" s="117"/>
      <c r="G48" s="117"/>
      <c r="H48" s="38"/>
      <c r="I48" s="38"/>
      <c r="J48" s="38"/>
    </row>
    <row r="49" spans="1:10" ht="12.75">
      <c r="A49" s="38"/>
      <c r="B49" s="117"/>
      <c r="C49" s="117"/>
      <c r="D49" s="117"/>
      <c r="E49" s="117"/>
      <c r="F49" s="117"/>
      <c r="G49" s="117"/>
      <c r="H49" s="38"/>
      <c r="I49" s="39"/>
      <c r="J49" s="39"/>
    </row>
    <row r="50" spans="1:10" ht="12.75">
      <c r="A50" s="434" t="s">
        <v>207</v>
      </c>
      <c r="B50" s="169"/>
      <c r="C50" s="169"/>
      <c r="D50" s="169"/>
      <c r="E50" s="117"/>
      <c r="F50" s="117"/>
      <c r="G50" s="117"/>
      <c r="H50" s="38"/>
      <c r="I50" s="39"/>
      <c r="J50" s="39"/>
    </row>
    <row r="51" spans="1:10" ht="12.75">
      <c r="A51" s="38"/>
      <c r="B51" s="117"/>
      <c r="C51" s="117"/>
      <c r="D51" s="415"/>
      <c r="E51" s="169"/>
      <c r="F51" s="415"/>
      <c r="G51" s="170"/>
      <c r="H51" s="415"/>
      <c r="I51" s="45"/>
      <c r="J51" s="415"/>
    </row>
    <row r="52" spans="1:15" ht="12.75">
      <c r="A52" s="58" t="s">
        <v>33</v>
      </c>
      <c r="B52" s="116" t="s">
        <v>27</v>
      </c>
      <c r="C52" s="118" t="s">
        <v>0</v>
      </c>
      <c r="D52" s="116" t="s">
        <v>20</v>
      </c>
      <c r="E52" s="118" t="s">
        <v>0</v>
      </c>
      <c r="F52" s="116" t="s">
        <v>29</v>
      </c>
      <c r="G52" s="118" t="s">
        <v>0</v>
      </c>
      <c r="H52" s="116" t="s">
        <v>28</v>
      </c>
      <c r="I52" s="118" t="s">
        <v>0</v>
      </c>
      <c r="J52" s="116" t="s">
        <v>22</v>
      </c>
      <c r="K52" s="118" t="s">
        <v>0</v>
      </c>
      <c r="L52" s="157"/>
      <c r="M52" s="268"/>
      <c r="N52" s="157"/>
      <c r="O52" s="268"/>
    </row>
    <row r="53" spans="1:15" ht="12.75">
      <c r="A53" s="38"/>
      <c r="B53" s="117"/>
      <c r="C53" s="153"/>
      <c r="D53" s="64"/>
      <c r="E53" s="117"/>
      <c r="F53" s="117"/>
      <c r="G53" s="153"/>
      <c r="H53" s="64"/>
      <c r="I53" s="117"/>
      <c r="K53" s="153"/>
      <c r="L53" s="138"/>
      <c r="M53" s="138"/>
      <c r="N53" s="138"/>
      <c r="O53" s="138"/>
    </row>
    <row r="54" spans="1:15" ht="12.75">
      <c r="A54" s="435" t="s">
        <v>201</v>
      </c>
      <c r="B54" s="228">
        <v>12808</v>
      </c>
      <c r="C54" s="124">
        <f>B54/D10*100</f>
        <v>15.37501200422549</v>
      </c>
      <c r="D54" s="228">
        <v>12308</v>
      </c>
      <c r="E54" s="119">
        <f>D54/G10*100</f>
        <v>14.327287965916232</v>
      </c>
      <c r="F54" s="228">
        <v>30390</v>
      </c>
      <c r="G54" s="124">
        <f>F54/D21*100</f>
        <v>12.233265303657904</v>
      </c>
      <c r="H54" s="64">
        <v>25665</v>
      </c>
      <c r="I54" s="119">
        <f>H54/G21*100</f>
        <v>10.611072063505189</v>
      </c>
      <c r="J54" s="48">
        <v>33970</v>
      </c>
      <c r="K54" s="124">
        <f>J54/D32*100</f>
        <v>10.423954535969854</v>
      </c>
      <c r="L54" s="137"/>
      <c r="M54" s="269"/>
      <c r="N54" s="137"/>
      <c r="O54" s="269"/>
    </row>
    <row r="55" spans="1:15" ht="24">
      <c r="A55" s="436" t="s">
        <v>202</v>
      </c>
      <c r="B55" s="228">
        <v>4544</v>
      </c>
      <c r="C55" s="124">
        <f>B55/D11*100</f>
        <v>10.991775520077407</v>
      </c>
      <c r="D55" s="228">
        <v>3718</v>
      </c>
      <c r="E55" s="119">
        <f>D55/G11*100</f>
        <v>8.952564411268963</v>
      </c>
      <c r="F55" s="228">
        <v>5624</v>
      </c>
      <c r="G55" s="124">
        <f>F55/D22*100</f>
        <v>4.6357124605379205</v>
      </c>
      <c r="H55" s="64">
        <v>6194</v>
      </c>
      <c r="I55" s="119">
        <f>H55/G22*100</f>
        <v>5.2863360928565335</v>
      </c>
      <c r="J55" s="48">
        <v>7131</v>
      </c>
      <c r="K55" s="124">
        <f>J55/D33*100</f>
        <v>4.534211647411157</v>
      </c>
      <c r="L55" s="137"/>
      <c r="M55" s="269"/>
      <c r="N55" s="137"/>
      <c r="O55" s="269"/>
    </row>
    <row r="56" spans="1:15" ht="12.75">
      <c r="A56" s="435" t="s">
        <v>203</v>
      </c>
      <c r="B56" s="228">
        <v>3299</v>
      </c>
      <c r="C56" s="124">
        <f>B56/D12*100</f>
        <v>10.517087477684264</v>
      </c>
      <c r="D56" s="228">
        <v>3582</v>
      </c>
      <c r="E56" s="119">
        <f>D56/G12*100</f>
        <v>11.436051337717897</v>
      </c>
      <c r="F56" s="228">
        <v>4840</v>
      </c>
      <c r="G56" s="124">
        <f>F56/D23*100</f>
        <v>4.681530202640615</v>
      </c>
      <c r="H56" s="64">
        <v>6253</v>
      </c>
      <c r="I56" s="119">
        <f>H56/G23*100</f>
        <v>6.182519280205655</v>
      </c>
      <c r="J56" s="48">
        <v>8181</v>
      </c>
      <c r="K56" s="124">
        <f>J56/D34*100</f>
        <v>6.078415347237185</v>
      </c>
      <c r="L56" s="137"/>
      <c r="M56" s="269"/>
      <c r="N56" s="137"/>
      <c r="O56" s="269"/>
    </row>
    <row r="57" spans="1:15" ht="12.75">
      <c r="A57" s="435" t="s">
        <v>204</v>
      </c>
      <c r="B57" s="228">
        <v>-384</v>
      </c>
      <c r="C57" s="124">
        <f>B57/D13*100</f>
        <v>-4.8138397893945095</v>
      </c>
      <c r="D57" s="228">
        <v>-1085</v>
      </c>
      <c r="E57" s="119">
        <f>D57/G13*100</f>
        <v>-15.04228476362124</v>
      </c>
      <c r="F57" s="228">
        <v>-330</v>
      </c>
      <c r="G57" s="124">
        <f>F57/D24*100</f>
        <v>-0.8762612851832182</v>
      </c>
      <c r="H57" s="64">
        <v>-3061</v>
      </c>
      <c r="I57" s="119">
        <f>H57/G24*100</f>
        <v>-9.325493541311236</v>
      </c>
      <c r="J57" s="48">
        <v>-21250</v>
      </c>
      <c r="K57" s="124">
        <f>J57/D35*100</f>
        <v>-46.804105546011186</v>
      </c>
      <c r="L57" s="137"/>
      <c r="M57" s="269"/>
      <c r="N57" s="137"/>
      <c r="O57" s="269"/>
    </row>
    <row r="58" spans="1:15" ht="12.75">
      <c r="A58" s="437" t="s">
        <v>208</v>
      </c>
      <c r="B58" s="231">
        <v>-638</v>
      </c>
      <c r="C58" s="372"/>
      <c r="D58" s="231">
        <v>-344</v>
      </c>
      <c r="E58" s="120"/>
      <c r="F58" s="231">
        <v>-1818</v>
      </c>
      <c r="G58" s="418" t="s">
        <v>24</v>
      </c>
      <c r="H58" s="65">
        <v>-1548</v>
      </c>
      <c r="I58" s="120"/>
      <c r="J58" s="246">
        <v>-2435</v>
      </c>
      <c r="K58" s="418"/>
      <c r="L58" s="137"/>
      <c r="M58" s="269"/>
      <c r="N58" s="137"/>
      <c r="O58" s="269"/>
    </row>
    <row r="59" spans="1:15" ht="12.75">
      <c r="A59" s="438" t="s">
        <v>206</v>
      </c>
      <c r="B59" s="64">
        <f>SUM(B54:B58)</f>
        <v>19629</v>
      </c>
      <c r="C59" s="154">
        <f>B59/D15*100</f>
        <v>12.175590512107979</v>
      </c>
      <c r="D59" s="64">
        <f>SUM(D54:D58)</f>
        <v>18179</v>
      </c>
      <c r="E59" s="119">
        <f>D59/G15*100</f>
        <v>11.120762958114383</v>
      </c>
      <c r="F59" s="64">
        <f>SUM(F54:F58)</f>
        <v>38706</v>
      </c>
      <c r="G59" s="124">
        <f>F59/D26*100</f>
        <v>7.707380016487653</v>
      </c>
      <c r="H59" s="64">
        <f>SUM(H54:H58)</f>
        <v>33503</v>
      </c>
      <c r="I59" s="119">
        <f>H59/G26*100</f>
        <v>6.905998198417327</v>
      </c>
      <c r="J59" s="64">
        <f>SUM(J54:J58)</f>
        <v>25597</v>
      </c>
      <c r="K59" s="154">
        <f>J59/D37*100</f>
        <v>3.9251376259334796</v>
      </c>
      <c r="L59" s="137"/>
      <c r="M59" s="269"/>
      <c r="N59" s="137"/>
      <c r="O59" s="269"/>
    </row>
    <row r="60" spans="1:15" ht="12.75">
      <c r="A60" s="439" t="s">
        <v>209</v>
      </c>
      <c r="B60" s="65">
        <v>-568</v>
      </c>
      <c r="C60" s="373"/>
      <c r="D60" s="65">
        <v>-1277</v>
      </c>
      <c r="E60" s="65"/>
      <c r="F60" s="65">
        <v>-4884</v>
      </c>
      <c r="G60" s="373"/>
      <c r="H60" s="65">
        <v>-3504</v>
      </c>
      <c r="I60" s="65"/>
      <c r="J60" s="246">
        <v>-4603</v>
      </c>
      <c r="K60" s="372"/>
      <c r="L60" s="137"/>
      <c r="M60" s="286" t="s">
        <v>24</v>
      </c>
      <c r="N60" s="137"/>
      <c r="O60" s="56"/>
    </row>
    <row r="61" spans="1:15" ht="12.75">
      <c r="A61" s="440" t="s">
        <v>46</v>
      </c>
      <c r="B61" s="64">
        <f>SUM(B59:B60)</f>
        <v>19061</v>
      </c>
      <c r="C61" s="38"/>
      <c r="D61" s="64">
        <f>SUM(D59:D60)</f>
        <v>16902</v>
      </c>
      <c r="E61" s="42"/>
      <c r="F61" s="64">
        <f>SUM(F59:F60)</f>
        <v>33822</v>
      </c>
      <c r="G61" s="38"/>
      <c r="H61" s="64">
        <f>SUM(H59:H60)</f>
        <v>29999</v>
      </c>
      <c r="I61" s="42"/>
      <c r="J61" s="48">
        <f>SUM(J59:J60)</f>
        <v>20994</v>
      </c>
      <c r="K61" s="38"/>
      <c r="L61" s="137"/>
      <c r="M61" s="286"/>
      <c r="N61" s="137"/>
      <c r="O61" s="56"/>
    </row>
    <row r="62" spans="1:10" ht="12.75">
      <c r="A62" s="38"/>
      <c r="B62" s="38"/>
      <c r="C62" s="38"/>
      <c r="D62" s="38"/>
      <c r="E62" s="42"/>
      <c r="F62" s="46"/>
      <c r="G62" s="46"/>
      <c r="H62" s="43"/>
      <c r="I62" s="42"/>
      <c r="J62" s="46"/>
    </row>
    <row r="63" spans="1:6" ht="12.75">
      <c r="A63" s="441" t="s">
        <v>210</v>
      </c>
      <c r="B63" s="36"/>
      <c r="C63" s="36"/>
      <c r="D63" s="36"/>
      <c r="E63" s="36"/>
      <c r="F63" s="36"/>
    </row>
    <row r="64" spans="2:7" ht="12.75">
      <c r="B64" s="132"/>
      <c r="C64" s="415"/>
      <c r="D64" s="415"/>
      <c r="E64" s="47"/>
      <c r="F64" s="47"/>
      <c r="G64" s="48"/>
    </row>
    <row r="65" spans="1:8" ht="12.75">
      <c r="A65" s="58" t="s">
        <v>33</v>
      </c>
      <c r="B65" s="240" t="s">
        <v>30</v>
      </c>
      <c r="C65" s="240" t="s">
        <v>31</v>
      </c>
      <c r="D65" s="240" t="s">
        <v>23</v>
      </c>
      <c r="F65" s="53"/>
      <c r="G65" s="53"/>
      <c r="H65" s="49"/>
    </row>
    <row r="66" spans="1:8" ht="12.75">
      <c r="A66" s="50"/>
      <c r="D66" s="35" t="s">
        <v>24</v>
      </c>
      <c r="F66" s="121"/>
      <c r="G66" s="121"/>
      <c r="H66" s="49"/>
    </row>
    <row r="67" spans="1:8" ht="12.75">
      <c r="A67" s="441" t="s">
        <v>211</v>
      </c>
      <c r="D67" s="35" t="s">
        <v>24</v>
      </c>
      <c r="F67" s="122"/>
      <c r="G67" s="122"/>
      <c r="H67" s="49"/>
    </row>
    <row r="68" spans="1:8" ht="12.75">
      <c r="A68" s="440" t="s">
        <v>201</v>
      </c>
      <c r="B68" s="48">
        <v>317080</v>
      </c>
      <c r="C68" s="48">
        <v>352978</v>
      </c>
      <c r="D68" s="48">
        <v>346224</v>
      </c>
      <c r="F68" s="51"/>
      <c r="G68" s="51"/>
      <c r="H68" s="49"/>
    </row>
    <row r="69" spans="1:8" ht="24">
      <c r="A69" s="436" t="s">
        <v>202</v>
      </c>
      <c r="B69" s="48">
        <v>58069</v>
      </c>
      <c r="C69" s="48">
        <v>54838</v>
      </c>
      <c r="D69" s="48">
        <v>54302</v>
      </c>
      <c r="F69" s="51"/>
      <c r="G69" s="51"/>
      <c r="H69" s="49"/>
    </row>
    <row r="70" spans="1:8" ht="12.75">
      <c r="A70" s="435" t="s">
        <v>203</v>
      </c>
      <c r="B70" s="48">
        <v>50472</v>
      </c>
      <c r="C70" s="48">
        <v>44267</v>
      </c>
      <c r="D70" s="48">
        <v>45048</v>
      </c>
      <c r="F70" s="51"/>
      <c r="G70" s="51"/>
      <c r="H70" s="49"/>
    </row>
    <row r="71" spans="1:8" ht="12.75">
      <c r="A71" s="435" t="s">
        <v>204</v>
      </c>
      <c r="B71" s="48">
        <v>30565</v>
      </c>
      <c r="C71" s="48">
        <v>44410</v>
      </c>
      <c r="D71" s="48">
        <v>27346</v>
      </c>
      <c r="F71" s="51"/>
      <c r="G71" s="51"/>
      <c r="H71" s="49"/>
    </row>
    <row r="72" spans="1:8" ht="12.75">
      <c r="A72" s="442" t="s">
        <v>208</v>
      </c>
      <c r="B72" s="48">
        <v>9847</v>
      </c>
      <c r="C72" s="48">
        <v>2057</v>
      </c>
      <c r="D72" s="48">
        <v>2528</v>
      </c>
      <c r="F72" s="51"/>
      <c r="G72" s="51"/>
      <c r="H72" s="49"/>
    </row>
    <row r="73" spans="1:8" ht="12.75">
      <c r="A73" s="439" t="s">
        <v>212</v>
      </c>
      <c r="B73" s="246">
        <v>19961</v>
      </c>
      <c r="C73" s="246">
        <v>22216</v>
      </c>
      <c r="D73" s="246">
        <v>18892</v>
      </c>
      <c r="F73" s="51"/>
      <c r="G73" s="51"/>
      <c r="H73" s="49"/>
    </row>
    <row r="74" spans="1:8" ht="12.75">
      <c r="A74" s="438" t="s">
        <v>206</v>
      </c>
      <c r="B74" s="48">
        <f>SUM(B68:B73)</f>
        <v>485994</v>
      </c>
      <c r="C74" s="48">
        <f>SUM(C68:C73)</f>
        <v>520766</v>
      </c>
      <c r="D74" s="48">
        <f>SUM(D68:D73)</f>
        <v>494340</v>
      </c>
      <c r="F74" s="51"/>
      <c r="G74" s="51"/>
      <c r="H74" s="49"/>
    </row>
    <row r="75" spans="6:8" ht="12.75">
      <c r="F75" s="51"/>
      <c r="G75" s="51"/>
      <c r="H75" s="49"/>
    </row>
    <row r="76" spans="1:8" ht="12.75">
      <c r="A76" s="441" t="s">
        <v>103</v>
      </c>
      <c r="D76" s="35" t="s">
        <v>24</v>
      </c>
      <c r="F76" s="122"/>
      <c r="G76" s="122"/>
      <c r="H76" s="49"/>
    </row>
    <row r="77" spans="1:8" ht="12.75">
      <c r="A77" s="440" t="s">
        <v>201</v>
      </c>
      <c r="B77" s="127">
        <v>60685</v>
      </c>
      <c r="C77" s="127">
        <v>57031</v>
      </c>
      <c r="D77" s="127">
        <v>57367</v>
      </c>
      <c r="F77" s="51"/>
      <c r="G77" s="51"/>
      <c r="H77" s="49"/>
    </row>
    <row r="78" spans="1:8" ht="24">
      <c r="A78" s="436" t="s">
        <v>202</v>
      </c>
      <c r="B78" s="128">
        <v>29286</v>
      </c>
      <c r="C78" s="128">
        <v>28213</v>
      </c>
      <c r="D78" s="128">
        <v>29804</v>
      </c>
      <c r="F78" s="51"/>
      <c r="G78" s="51"/>
      <c r="H78" s="49"/>
    </row>
    <row r="79" spans="1:8" ht="12.75">
      <c r="A79" s="435" t="s">
        <v>203</v>
      </c>
      <c r="B79" s="128">
        <v>16616</v>
      </c>
      <c r="C79" s="128">
        <v>15961</v>
      </c>
      <c r="D79" s="128">
        <v>15889</v>
      </c>
      <c r="F79" s="51"/>
      <c r="G79" s="51"/>
      <c r="H79" s="49"/>
    </row>
    <row r="80" spans="1:8" ht="12.75">
      <c r="A80" s="435" t="s">
        <v>204</v>
      </c>
      <c r="B80" s="128">
        <v>6662</v>
      </c>
      <c r="C80" s="128">
        <v>5047</v>
      </c>
      <c r="D80" s="128">
        <v>3932</v>
      </c>
      <c r="F80" s="51"/>
      <c r="G80" s="51"/>
      <c r="H80" s="49"/>
    </row>
    <row r="81" spans="1:8" ht="12.75">
      <c r="A81" s="442" t="s">
        <v>208</v>
      </c>
      <c r="B81" s="128">
        <v>1424</v>
      </c>
      <c r="C81" s="128">
        <v>1253</v>
      </c>
      <c r="D81" s="128">
        <v>1343</v>
      </c>
      <c r="F81" s="51"/>
      <c r="G81" s="51"/>
      <c r="H81" s="49"/>
    </row>
    <row r="82" spans="1:8" ht="12.75">
      <c r="A82" s="439" t="s">
        <v>213</v>
      </c>
      <c r="B82" s="129">
        <v>144538</v>
      </c>
      <c r="C82" s="129">
        <v>190068</v>
      </c>
      <c r="D82" s="129">
        <v>168061</v>
      </c>
      <c r="F82" s="51"/>
      <c r="G82" s="51"/>
      <c r="H82" s="49"/>
    </row>
    <row r="83" spans="1:8" ht="12.75">
      <c r="A83" s="438" t="s">
        <v>206</v>
      </c>
      <c r="B83" s="127">
        <f>SUM(B77:B82)</f>
        <v>259211</v>
      </c>
      <c r="C83" s="127">
        <f>SUM(C77:C82)</f>
        <v>297573</v>
      </c>
      <c r="D83" s="127">
        <f>SUM(D77:D82)</f>
        <v>276396</v>
      </c>
      <c r="F83" s="51"/>
      <c r="G83" s="51"/>
      <c r="H83" s="49"/>
    </row>
    <row r="84" spans="2:8" ht="12.75">
      <c r="B84" s="132"/>
      <c r="C84" s="415"/>
      <c r="D84" s="132"/>
      <c r="E84" s="415"/>
      <c r="F84" s="51"/>
      <c r="G84" s="48"/>
      <c r="H84" s="49"/>
    </row>
    <row r="85" spans="1:8" ht="12.75">
      <c r="A85" s="58" t="s">
        <v>33</v>
      </c>
      <c r="B85" s="116" t="s">
        <v>27</v>
      </c>
      <c r="C85" s="116" t="s">
        <v>20</v>
      </c>
      <c r="D85" s="233" t="str">
        <f>F52</f>
        <v>1-9/2012</v>
      </c>
      <c r="E85" s="233" t="str">
        <f>H52</f>
        <v>1-9/2011</v>
      </c>
      <c r="F85" s="233" t="str">
        <f>J52</f>
        <v>1-12/2011</v>
      </c>
      <c r="H85" s="49"/>
    </row>
    <row r="86" spans="1:8" ht="12.75">
      <c r="A86" s="441" t="s">
        <v>214</v>
      </c>
      <c r="D86" s="234"/>
      <c r="E86" s="234"/>
      <c r="F86" s="347"/>
      <c r="H86" s="49"/>
    </row>
    <row r="87" spans="1:8" ht="12.75">
      <c r="A87" s="440" t="s">
        <v>201</v>
      </c>
      <c r="B87" s="127">
        <v>4890</v>
      </c>
      <c r="C87" s="127">
        <v>7604</v>
      </c>
      <c r="D87" s="127">
        <v>17444</v>
      </c>
      <c r="E87" s="127">
        <v>33264</v>
      </c>
      <c r="F87" s="127">
        <v>43362</v>
      </c>
      <c r="H87" s="51"/>
    </row>
    <row r="88" spans="1:8" ht="24">
      <c r="A88" s="436" t="s">
        <v>202</v>
      </c>
      <c r="B88" s="228">
        <v>1316</v>
      </c>
      <c r="C88" s="228">
        <v>732</v>
      </c>
      <c r="D88" s="228">
        <v>3886</v>
      </c>
      <c r="E88" s="127">
        <v>14092</v>
      </c>
      <c r="F88" s="228">
        <v>14721</v>
      </c>
      <c r="H88" s="49"/>
    </row>
    <row r="89" spans="1:8" ht="12.75">
      <c r="A89" s="435" t="s">
        <v>203</v>
      </c>
      <c r="B89" s="228">
        <v>2139</v>
      </c>
      <c r="C89" s="228">
        <v>2105</v>
      </c>
      <c r="D89" s="228">
        <v>7811</v>
      </c>
      <c r="E89" s="127">
        <v>7769</v>
      </c>
      <c r="F89" s="228">
        <v>11776</v>
      </c>
      <c r="H89" s="49"/>
    </row>
    <row r="90" spans="1:8" ht="12.75">
      <c r="A90" s="435" t="s">
        <v>204</v>
      </c>
      <c r="B90" s="128">
        <v>43</v>
      </c>
      <c r="C90" s="128">
        <v>118</v>
      </c>
      <c r="D90" s="128">
        <v>373</v>
      </c>
      <c r="E90" s="127">
        <v>409</v>
      </c>
      <c r="F90" s="128">
        <v>454</v>
      </c>
      <c r="H90" s="49"/>
    </row>
    <row r="91" spans="1:8" ht="12.75">
      <c r="A91" s="439" t="s">
        <v>208</v>
      </c>
      <c r="B91" s="129">
        <v>44</v>
      </c>
      <c r="C91" s="129">
        <v>35</v>
      </c>
      <c r="D91" s="129">
        <v>6751</v>
      </c>
      <c r="E91" s="129">
        <v>163</v>
      </c>
      <c r="F91" s="129">
        <v>277</v>
      </c>
      <c r="H91" s="49"/>
    </row>
    <row r="92" spans="1:8" ht="12.75">
      <c r="A92" s="438" t="s">
        <v>206</v>
      </c>
      <c r="B92" s="127">
        <f>SUM(B87:B91)</f>
        <v>8432</v>
      </c>
      <c r="C92" s="127">
        <f>SUM(C87:C91)</f>
        <v>10594</v>
      </c>
      <c r="D92" s="127">
        <f>SUM(D87:D91)</f>
        <v>36265</v>
      </c>
      <c r="E92" s="127">
        <f>SUM(E87:E91)</f>
        <v>55697</v>
      </c>
      <c r="F92" s="127">
        <f>SUM(F87:F91)</f>
        <v>70590</v>
      </c>
      <c r="H92" s="51"/>
    </row>
    <row r="93" spans="2:8" ht="12.75">
      <c r="B93" s="127"/>
      <c r="C93" s="127"/>
      <c r="D93" s="127" t="s">
        <v>24</v>
      </c>
      <c r="E93" s="51"/>
      <c r="F93" s="51"/>
      <c r="G93" s="49"/>
      <c r="H93" s="49"/>
    </row>
    <row r="94" spans="1:8" ht="12.75">
      <c r="A94" s="441" t="s">
        <v>215</v>
      </c>
      <c r="B94" s="234"/>
      <c r="C94" s="234"/>
      <c r="D94" s="234"/>
      <c r="E94" s="139"/>
      <c r="F94" s="139"/>
      <c r="G94" s="122"/>
      <c r="H94" s="49"/>
    </row>
    <row r="95" spans="1:8" ht="12.75">
      <c r="A95" s="440" t="s">
        <v>201</v>
      </c>
      <c r="B95" s="127">
        <v>7841</v>
      </c>
      <c r="C95" s="127">
        <v>7896</v>
      </c>
      <c r="D95" s="127">
        <v>23959</v>
      </c>
      <c r="E95" s="48">
        <v>22895</v>
      </c>
      <c r="F95" s="127">
        <v>30760</v>
      </c>
      <c r="G95" s="51"/>
      <c r="H95" s="49"/>
    </row>
    <row r="96" spans="1:8" ht="24">
      <c r="A96" s="436" t="s">
        <v>202</v>
      </c>
      <c r="B96" s="228">
        <v>1262</v>
      </c>
      <c r="C96" s="228">
        <v>1341</v>
      </c>
      <c r="D96" s="228">
        <v>3776</v>
      </c>
      <c r="E96" s="48">
        <v>3574</v>
      </c>
      <c r="F96" s="228">
        <v>4928</v>
      </c>
      <c r="G96" s="51"/>
      <c r="H96" s="49"/>
    </row>
    <row r="97" spans="1:8" ht="12.75">
      <c r="A97" s="435" t="s">
        <v>203</v>
      </c>
      <c r="B97" s="228">
        <v>1580</v>
      </c>
      <c r="C97" s="228">
        <v>1261</v>
      </c>
      <c r="D97" s="228">
        <v>4627</v>
      </c>
      <c r="E97" s="48">
        <v>3518</v>
      </c>
      <c r="F97" s="228">
        <v>4873</v>
      </c>
      <c r="G97" s="51"/>
      <c r="H97" s="49"/>
    </row>
    <row r="98" spans="1:8" ht="12.75">
      <c r="A98" s="435" t="s">
        <v>204</v>
      </c>
      <c r="B98" s="128">
        <v>73</v>
      </c>
      <c r="C98" s="128">
        <v>827</v>
      </c>
      <c r="D98" s="128">
        <v>211</v>
      </c>
      <c r="E98" s="48">
        <v>3161</v>
      </c>
      <c r="F98" s="128">
        <v>3919</v>
      </c>
      <c r="G98" s="51"/>
      <c r="H98" s="49"/>
    </row>
    <row r="99" spans="1:8" ht="12.75">
      <c r="A99" s="439" t="s">
        <v>208</v>
      </c>
      <c r="B99" s="52">
        <v>1</v>
      </c>
      <c r="C99" s="129">
        <v>6</v>
      </c>
      <c r="D99" s="129">
        <v>5</v>
      </c>
      <c r="E99" s="52">
        <v>6</v>
      </c>
      <c r="F99" s="129">
        <v>7</v>
      </c>
      <c r="G99" s="51"/>
      <c r="H99" s="49"/>
    </row>
    <row r="100" spans="1:8" ht="12.75">
      <c r="A100" s="438" t="s">
        <v>206</v>
      </c>
      <c r="B100" s="127">
        <f>SUM(B95:B99)</f>
        <v>10757</v>
      </c>
      <c r="C100" s="127">
        <f>SUM(C95:C99)</f>
        <v>11331</v>
      </c>
      <c r="D100" s="127">
        <f>SUM(D95:D99)</f>
        <v>32578</v>
      </c>
      <c r="E100" s="127">
        <f>SUM(E95:E99)</f>
        <v>33154</v>
      </c>
      <c r="F100" s="127">
        <f>SUM(F95:F99)</f>
        <v>44487</v>
      </c>
      <c r="G100" s="51"/>
      <c r="H100" s="49"/>
    </row>
    <row r="101" spans="1:8" ht="12.75">
      <c r="A101" s="38"/>
      <c r="B101" s="127"/>
      <c r="C101" s="127"/>
      <c r="D101" s="127"/>
      <c r="E101" s="128"/>
      <c r="F101" s="127"/>
      <c r="G101" s="51"/>
      <c r="H101" s="49"/>
    </row>
    <row r="102" spans="1:8" ht="12.75">
      <c r="A102" s="441" t="s">
        <v>216</v>
      </c>
      <c r="B102" s="127"/>
      <c r="C102" s="127"/>
      <c r="D102" s="127"/>
      <c r="E102" s="128"/>
      <c r="F102" s="127"/>
      <c r="G102" s="51"/>
      <c r="H102" s="49"/>
    </row>
    <row r="103" spans="1:8" ht="12.75">
      <c r="A103" s="440" t="s">
        <v>201</v>
      </c>
      <c r="D103" s="127">
        <v>302</v>
      </c>
      <c r="E103" s="127"/>
      <c r="F103" s="127"/>
      <c r="G103" s="51"/>
      <c r="H103" s="49"/>
    </row>
    <row r="104" spans="1:8" ht="24">
      <c r="A104" s="436" t="s">
        <v>202</v>
      </c>
      <c r="D104" s="127"/>
      <c r="E104" s="127"/>
      <c r="F104" s="127"/>
      <c r="G104" s="51"/>
      <c r="H104" s="49"/>
    </row>
    <row r="105" spans="1:8" ht="12.75">
      <c r="A105" s="435" t="s">
        <v>203</v>
      </c>
      <c r="D105" s="127"/>
      <c r="E105" s="127"/>
      <c r="F105" s="127"/>
      <c r="G105" s="51"/>
      <c r="H105" s="49"/>
    </row>
    <row r="106" spans="1:8" ht="12.75">
      <c r="A106" s="435" t="s">
        <v>204</v>
      </c>
      <c r="D106" s="127"/>
      <c r="E106" s="127"/>
      <c r="F106" s="127">
        <v>17061</v>
      </c>
      <c r="G106" s="51"/>
      <c r="H106" s="49"/>
    </row>
    <row r="107" spans="1:8" ht="12.75">
      <c r="A107" s="439" t="s">
        <v>208</v>
      </c>
      <c r="B107" s="52"/>
      <c r="C107" s="52"/>
      <c r="D107" s="129"/>
      <c r="E107" s="129"/>
      <c r="F107" s="246"/>
      <c r="G107" s="49"/>
      <c r="H107" s="49"/>
    </row>
    <row r="108" spans="1:6" ht="12.75">
      <c r="A108" s="438" t="s">
        <v>206</v>
      </c>
      <c r="B108" s="127">
        <f>SUM(B103:B107)</f>
        <v>0</v>
      </c>
      <c r="C108" s="127">
        <f>SUM(C103:C107)</f>
        <v>0</v>
      </c>
      <c r="D108" s="127">
        <f>SUM(D103:D107)</f>
        <v>302</v>
      </c>
      <c r="E108" s="127">
        <f>SUM(E103:E107)</f>
        <v>0</v>
      </c>
      <c r="F108" s="127">
        <f>SUM(F103:F107)</f>
        <v>17061</v>
      </c>
    </row>
    <row r="109" ht="12.75">
      <c r="E109" s="49"/>
    </row>
    <row r="110" ht="12.75">
      <c r="B110" s="48"/>
    </row>
    <row r="111" ht="12.75">
      <c r="B111" s="48"/>
    </row>
    <row r="114" ht="12.75">
      <c r="A114" s="122"/>
    </row>
    <row r="115" ht="12.75">
      <c r="A115" s="49"/>
    </row>
    <row r="116" ht="12.75">
      <c r="A116" s="253"/>
    </row>
    <row r="117" ht="12.75">
      <c r="A117" s="253"/>
    </row>
    <row r="118" ht="12.75">
      <c r="A118" s="49"/>
    </row>
    <row r="119" ht="12.75">
      <c r="A119" s="49"/>
    </row>
    <row r="120" ht="12.75">
      <c r="A120" s="49"/>
    </row>
    <row r="121" ht="12.75">
      <c r="A121" s="49"/>
    </row>
  </sheetData>
  <sheetProtection/>
  <printOptions/>
  <pageMargins left="0.7874015748031497" right="0.2362204724409449" top="0.33" bottom="0.24" header="0.5118110236220472" footer="0.4"/>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31.28125" style="35" customWidth="1"/>
    <col min="2" max="8" width="13.57421875" style="35" customWidth="1"/>
    <col min="9" max="9" width="12.421875" style="35" customWidth="1"/>
    <col min="10" max="10" width="11.28125" style="132" customWidth="1"/>
    <col min="11" max="11" width="9.8515625" style="35" customWidth="1"/>
    <col min="12" max="12" width="10.140625" style="35" bestFit="1" customWidth="1"/>
    <col min="13" max="16384" width="9.140625" style="35" customWidth="1"/>
  </cols>
  <sheetData>
    <row r="1" spans="1:10" ht="12.75">
      <c r="A1" s="34" t="s">
        <v>5</v>
      </c>
      <c r="B1" s="34"/>
      <c r="C1" s="34"/>
      <c r="D1" s="34"/>
      <c r="E1" s="34"/>
      <c r="F1" s="34"/>
      <c r="G1" s="34"/>
      <c r="H1" s="34"/>
      <c r="I1" s="34"/>
      <c r="J1" s="168"/>
    </row>
    <row r="3" spans="1:10" ht="15.75">
      <c r="A3" s="36" t="s">
        <v>220</v>
      </c>
      <c r="B3" s="73"/>
      <c r="C3" s="73"/>
      <c r="D3" s="73"/>
      <c r="E3" s="73"/>
      <c r="F3" s="73"/>
      <c r="G3" s="73"/>
      <c r="H3" s="73"/>
      <c r="I3" s="73"/>
      <c r="J3" s="126"/>
    </row>
    <row r="4" spans="8:11" ht="12.75">
      <c r="H4" s="310"/>
      <c r="I4" s="310"/>
      <c r="J4" s="131"/>
      <c r="K4" s="36"/>
    </row>
    <row r="5" spans="1:11" ht="12.75">
      <c r="A5" s="58" t="s">
        <v>33</v>
      </c>
      <c r="B5" s="290" t="s">
        <v>27</v>
      </c>
      <c r="C5" s="290" t="s">
        <v>26</v>
      </c>
      <c r="D5" s="290" t="s">
        <v>18</v>
      </c>
      <c r="E5" s="290" t="s">
        <v>19</v>
      </c>
      <c r="F5" s="290" t="s">
        <v>20</v>
      </c>
      <c r="G5" s="290" t="s">
        <v>21</v>
      </c>
      <c r="H5" s="290" t="s">
        <v>17</v>
      </c>
      <c r="I5" s="130" t="s">
        <v>16</v>
      </c>
      <c r="J5" s="287"/>
      <c r="K5" s="53"/>
    </row>
    <row r="6" spans="1:11" ht="12.75">
      <c r="A6" s="49"/>
      <c r="B6" s="49"/>
      <c r="C6" s="49"/>
      <c r="D6" s="49"/>
      <c r="E6" s="49"/>
      <c r="F6" s="49"/>
      <c r="G6" s="49"/>
      <c r="H6" s="49"/>
      <c r="I6" s="49"/>
      <c r="J6" s="131"/>
      <c r="K6" s="53"/>
    </row>
    <row r="7" spans="1:10" ht="12.75">
      <c r="A7" s="36" t="s">
        <v>34</v>
      </c>
      <c r="B7" s="36"/>
      <c r="C7" s="36"/>
      <c r="D7" s="36"/>
      <c r="E7" s="36"/>
      <c r="F7" s="36"/>
      <c r="G7" s="36"/>
      <c r="H7" s="36"/>
      <c r="I7" s="36"/>
      <c r="J7" s="270"/>
    </row>
    <row r="8" spans="1:15" ht="12.75">
      <c r="A8" s="35" t="s">
        <v>201</v>
      </c>
      <c r="B8" s="48">
        <v>83304</v>
      </c>
      <c r="C8" s="48">
        <v>88126</v>
      </c>
      <c r="D8" s="48">
        <v>76991</v>
      </c>
      <c r="E8" s="48">
        <v>84014</v>
      </c>
      <c r="F8" s="48">
        <v>85906</v>
      </c>
      <c r="G8" s="48">
        <v>83535</v>
      </c>
      <c r="H8" s="48">
        <v>72429</v>
      </c>
      <c r="I8" s="48">
        <v>73992</v>
      </c>
      <c r="J8" s="128"/>
      <c r="K8" s="48"/>
      <c r="L8" s="54"/>
      <c r="M8" s="54"/>
      <c r="N8" s="54"/>
      <c r="O8" s="54"/>
    </row>
    <row r="9" spans="1:13" ht="25.5">
      <c r="A9" s="444" t="s">
        <v>202</v>
      </c>
      <c r="B9" s="247">
        <v>41340</v>
      </c>
      <c r="C9" s="247">
        <v>40658</v>
      </c>
      <c r="D9" s="247">
        <v>39321</v>
      </c>
      <c r="E9" s="247">
        <v>40101</v>
      </c>
      <c r="F9" s="247">
        <v>41530</v>
      </c>
      <c r="G9" s="247">
        <v>40784</v>
      </c>
      <c r="H9" s="247">
        <v>34856</v>
      </c>
      <c r="I9" s="247">
        <v>34580</v>
      </c>
      <c r="J9" s="230"/>
      <c r="K9" s="48"/>
      <c r="L9" s="54"/>
      <c r="M9" s="54"/>
    </row>
    <row r="10" spans="1:13" ht="12.75">
      <c r="A10" s="41" t="s">
        <v>203</v>
      </c>
      <c r="B10" s="247">
        <v>31368</v>
      </c>
      <c r="C10" s="247">
        <v>31718</v>
      </c>
      <c r="D10" s="247">
        <v>40299</v>
      </c>
      <c r="E10" s="247">
        <v>33451</v>
      </c>
      <c r="F10" s="247">
        <v>31322</v>
      </c>
      <c r="G10" s="247">
        <v>30879</v>
      </c>
      <c r="H10" s="247">
        <v>38939</v>
      </c>
      <c r="I10" s="247">
        <v>31596</v>
      </c>
      <c r="J10" s="230"/>
      <c r="K10" s="48"/>
      <c r="L10" s="54"/>
      <c r="M10" s="54"/>
    </row>
    <row r="11" spans="1:13" ht="12.75">
      <c r="A11" s="41" t="s">
        <v>204</v>
      </c>
      <c r="B11" s="247">
        <v>7977</v>
      </c>
      <c r="C11" s="247">
        <v>12099</v>
      </c>
      <c r="D11" s="247">
        <v>17584</v>
      </c>
      <c r="E11" s="247">
        <v>12578</v>
      </c>
      <c r="F11" s="247">
        <v>7213</v>
      </c>
      <c r="G11" s="247">
        <v>9600</v>
      </c>
      <c r="H11" s="247">
        <v>16011</v>
      </c>
      <c r="I11" s="247">
        <v>15266</v>
      </c>
      <c r="J11" s="128"/>
      <c r="K11" s="48"/>
      <c r="L11" s="54"/>
      <c r="M11" s="54"/>
    </row>
    <row r="12" spans="1:13" s="132" customFormat="1" ht="12.75">
      <c r="A12" s="49" t="s">
        <v>208</v>
      </c>
      <c r="G12" s="128"/>
      <c r="H12" s="128"/>
      <c r="I12" s="128"/>
      <c r="J12" s="128"/>
      <c r="K12" s="127"/>
      <c r="L12" s="237"/>
      <c r="M12" s="237"/>
    </row>
    <row r="13" spans="1:13" ht="12.75">
      <c r="A13" s="52" t="s">
        <v>221</v>
      </c>
      <c r="B13" s="129">
        <v>-2773</v>
      </c>
      <c r="C13" s="129">
        <v>-2909</v>
      </c>
      <c r="D13" s="129">
        <v>-2909</v>
      </c>
      <c r="E13" s="129">
        <v>-3143</v>
      </c>
      <c r="F13" s="129">
        <v>-2502</v>
      </c>
      <c r="G13" s="246">
        <v>-2612</v>
      </c>
      <c r="H13" s="246">
        <v>-2761</v>
      </c>
      <c r="I13" s="246">
        <v>-3927</v>
      </c>
      <c r="J13" s="128"/>
      <c r="K13" s="48"/>
      <c r="L13" s="54"/>
      <c r="M13" s="54"/>
    </row>
    <row r="14" spans="1:15" ht="12.75">
      <c r="A14" s="38" t="s">
        <v>206</v>
      </c>
      <c r="B14" s="42">
        <f aca="true" t="shared" si="0" ref="B14:I14">SUM(B8:B13)</f>
        <v>161216</v>
      </c>
      <c r="C14" s="42">
        <f t="shared" si="0"/>
        <v>169692</v>
      </c>
      <c r="D14" s="42">
        <f t="shared" si="0"/>
        <v>171286</v>
      </c>
      <c r="E14" s="42">
        <f t="shared" si="0"/>
        <v>167001</v>
      </c>
      <c r="F14" s="42">
        <f t="shared" si="0"/>
        <v>163469</v>
      </c>
      <c r="G14" s="42">
        <f t="shared" si="0"/>
        <v>162186</v>
      </c>
      <c r="H14" s="42">
        <f t="shared" si="0"/>
        <v>159474</v>
      </c>
      <c r="I14" s="42">
        <f t="shared" si="0"/>
        <v>151507</v>
      </c>
      <c r="J14" s="128"/>
      <c r="K14" s="48"/>
      <c r="L14" s="55"/>
      <c r="M14" s="54"/>
      <c r="N14" s="54"/>
      <c r="O14" s="54"/>
    </row>
    <row r="15" spans="9:12" ht="12.75">
      <c r="I15" s="48"/>
      <c r="J15" s="131"/>
      <c r="K15" s="48"/>
      <c r="L15" s="54"/>
    </row>
    <row r="16" spans="1:12" ht="12.75">
      <c r="A16" s="36" t="s">
        <v>43</v>
      </c>
      <c r="B16" s="36"/>
      <c r="C16" s="36"/>
      <c r="D16" s="36"/>
      <c r="E16" s="36"/>
      <c r="F16" s="36"/>
      <c r="G16" s="36"/>
      <c r="H16" s="36"/>
      <c r="I16" s="279"/>
      <c r="J16" s="270"/>
      <c r="K16" s="48"/>
      <c r="L16" s="48"/>
    </row>
    <row r="17" spans="1:13" ht="12.75">
      <c r="A17" s="35" t="s">
        <v>201</v>
      </c>
      <c r="B17" s="48">
        <v>12808</v>
      </c>
      <c r="C17" s="48">
        <v>14567</v>
      </c>
      <c r="D17" s="48">
        <v>3015</v>
      </c>
      <c r="E17" s="48">
        <v>8305</v>
      </c>
      <c r="F17" s="48">
        <v>12308</v>
      </c>
      <c r="G17" s="48">
        <v>9182</v>
      </c>
      <c r="H17" s="48">
        <v>4175</v>
      </c>
      <c r="I17" s="48">
        <v>8204</v>
      </c>
      <c r="J17" s="128"/>
      <c r="K17" s="48"/>
      <c r="L17" s="48"/>
      <c r="M17" s="48"/>
    </row>
    <row r="18" spans="1:13" ht="25.5">
      <c r="A18" s="444" t="s">
        <v>202</v>
      </c>
      <c r="B18" s="247">
        <v>4544</v>
      </c>
      <c r="C18" s="247">
        <v>235</v>
      </c>
      <c r="D18" s="247">
        <v>845</v>
      </c>
      <c r="E18" s="247">
        <v>937</v>
      </c>
      <c r="F18" s="247">
        <v>3718</v>
      </c>
      <c r="G18" s="247">
        <v>1001</v>
      </c>
      <c r="H18" s="247">
        <v>1475</v>
      </c>
      <c r="I18" s="247">
        <v>181</v>
      </c>
      <c r="J18" s="230"/>
      <c r="K18" s="48"/>
      <c r="L18" s="48"/>
      <c r="M18" s="48"/>
    </row>
    <row r="19" spans="1:13" ht="12.75">
      <c r="A19" s="41" t="s">
        <v>203</v>
      </c>
      <c r="B19" s="247">
        <v>3299</v>
      </c>
      <c r="C19" s="247">
        <v>790</v>
      </c>
      <c r="D19" s="247">
        <v>751</v>
      </c>
      <c r="E19" s="247">
        <v>1928</v>
      </c>
      <c r="F19" s="247">
        <v>3582</v>
      </c>
      <c r="G19" s="247">
        <v>769</v>
      </c>
      <c r="H19" s="247">
        <v>1902</v>
      </c>
      <c r="I19" s="247">
        <v>633</v>
      </c>
      <c r="J19" s="230"/>
      <c r="K19" s="48"/>
      <c r="L19" s="48"/>
      <c r="M19" s="48"/>
    </row>
    <row r="20" spans="1:13" ht="12.75">
      <c r="A20" s="41" t="s">
        <v>204</v>
      </c>
      <c r="B20" s="228">
        <v>-384</v>
      </c>
      <c r="C20" s="228">
        <v>-733</v>
      </c>
      <c r="D20" s="228">
        <v>787</v>
      </c>
      <c r="E20" s="228">
        <v>-18189</v>
      </c>
      <c r="F20" s="228">
        <v>-1085</v>
      </c>
      <c r="G20" s="228">
        <v>-1325</v>
      </c>
      <c r="H20" s="228">
        <v>-651</v>
      </c>
      <c r="I20" s="228">
        <v>-361</v>
      </c>
      <c r="J20" s="128"/>
      <c r="K20" s="48"/>
      <c r="L20" s="48"/>
      <c r="M20" s="48"/>
    </row>
    <row r="21" spans="1:13" ht="12.75">
      <c r="A21" s="52" t="s">
        <v>208</v>
      </c>
      <c r="B21" s="246">
        <v>-638</v>
      </c>
      <c r="C21" s="246">
        <v>-715</v>
      </c>
      <c r="D21" s="246">
        <v>-465</v>
      </c>
      <c r="E21" s="246">
        <v>-887</v>
      </c>
      <c r="F21" s="246">
        <v>-344</v>
      </c>
      <c r="G21" s="246">
        <v>-767</v>
      </c>
      <c r="H21" s="246">
        <v>-437</v>
      </c>
      <c r="I21" s="246">
        <v>-104</v>
      </c>
      <c r="J21" s="128"/>
      <c r="K21" s="48"/>
      <c r="L21" s="48"/>
      <c r="M21" s="48"/>
    </row>
    <row r="22" spans="1:13" ht="12.75">
      <c r="A22" s="38" t="s">
        <v>206</v>
      </c>
      <c r="B22" s="42">
        <f aca="true" t="shared" si="1" ref="B22:I22">SUM(B17:B21)</f>
        <v>19629</v>
      </c>
      <c r="C22" s="42">
        <f t="shared" si="1"/>
        <v>14144</v>
      </c>
      <c r="D22" s="42">
        <f t="shared" si="1"/>
        <v>4933</v>
      </c>
      <c r="E22" s="42">
        <f t="shared" si="1"/>
        <v>-7906</v>
      </c>
      <c r="F22" s="42">
        <f t="shared" si="1"/>
        <v>18179</v>
      </c>
      <c r="G22" s="42">
        <f t="shared" si="1"/>
        <v>8860</v>
      </c>
      <c r="H22" s="42">
        <f t="shared" si="1"/>
        <v>6464</v>
      </c>
      <c r="I22" s="42">
        <f t="shared" si="1"/>
        <v>8553</v>
      </c>
      <c r="J22" s="128"/>
      <c r="K22" s="48"/>
      <c r="L22" s="48"/>
      <c r="M22" s="48"/>
    </row>
    <row r="23" spans="10:12" ht="12.75">
      <c r="J23" s="131"/>
      <c r="K23" s="48"/>
      <c r="L23" s="56"/>
    </row>
    <row r="24" spans="1:12" ht="12.75">
      <c r="A24" s="36" t="s">
        <v>222</v>
      </c>
      <c r="B24" s="36"/>
      <c r="C24" s="36"/>
      <c r="D24" s="36"/>
      <c r="E24" s="36"/>
      <c r="F24" s="36"/>
      <c r="G24" s="36"/>
      <c r="H24" s="36"/>
      <c r="I24" s="36"/>
      <c r="J24" s="270"/>
      <c r="K24" s="48"/>
      <c r="L24" s="39"/>
    </row>
    <row r="25" spans="1:12" ht="12.75">
      <c r="A25" s="49" t="s">
        <v>201</v>
      </c>
      <c r="B25" s="133">
        <f>B17/B8*100</f>
        <v>15.37501200422549</v>
      </c>
      <c r="C25" s="133">
        <v>16.5</v>
      </c>
      <c r="D25" s="133">
        <v>3.9</v>
      </c>
      <c r="E25" s="133">
        <f>E17/E8*100</f>
        <v>9.885257219034923</v>
      </c>
      <c r="F25" s="133">
        <f aca="true" t="shared" si="2" ref="E25:I28">F17/F8*100</f>
        <v>14.327287965916232</v>
      </c>
      <c r="G25" s="133">
        <f t="shared" si="2"/>
        <v>10.991799844376608</v>
      </c>
      <c r="H25" s="133">
        <f t="shared" si="2"/>
        <v>5.764265694680307</v>
      </c>
      <c r="I25" s="133">
        <f t="shared" si="2"/>
        <v>11.087685155151908</v>
      </c>
      <c r="J25" s="288"/>
      <c r="K25" s="48"/>
      <c r="L25" s="56"/>
    </row>
    <row r="26" spans="1:12" s="132" customFormat="1" ht="25.5">
      <c r="A26" s="445" t="s">
        <v>202</v>
      </c>
      <c r="B26" s="236">
        <f>B18/B9*100</f>
        <v>10.991775520077407</v>
      </c>
      <c r="C26" s="133">
        <v>0.6</v>
      </c>
      <c r="D26" s="236">
        <v>2.1</v>
      </c>
      <c r="E26" s="236">
        <f t="shared" si="2"/>
        <v>2.3366000847859154</v>
      </c>
      <c r="F26" s="236">
        <f t="shared" si="2"/>
        <v>8.952564411268963</v>
      </c>
      <c r="G26" s="236">
        <f t="shared" si="2"/>
        <v>2.454393879952923</v>
      </c>
      <c r="H26" s="236">
        <f t="shared" si="2"/>
        <v>4.231696121184301</v>
      </c>
      <c r="I26" s="236">
        <f t="shared" si="2"/>
        <v>0.523423944476576</v>
      </c>
      <c r="J26" s="285"/>
      <c r="K26" s="127"/>
      <c r="L26" s="127"/>
    </row>
    <row r="27" spans="1:12" s="132" customFormat="1" ht="12.75">
      <c r="A27" s="253" t="s">
        <v>203</v>
      </c>
      <c r="B27" s="236">
        <f>B19/B10*100</f>
        <v>10.517087477684264</v>
      </c>
      <c r="C27" s="133">
        <v>2.5</v>
      </c>
      <c r="D27" s="236">
        <v>1.9</v>
      </c>
      <c r="E27" s="236">
        <f t="shared" si="2"/>
        <v>5.763654300319871</v>
      </c>
      <c r="F27" s="236">
        <f t="shared" si="2"/>
        <v>11.436051337717897</v>
      </c>
      <c r="G27" s="236">
        <f t="shared" si="2"/>
        <v>2.4903656206483373</v>
      </c>
      <c r="H27" s="236">
        <f t="shared" si="2"/>
        <v>4.884563034489843</v>
      </c>
      <c r="I27" s="236">
        <f t="shared" si="2"/>
        <v>2.0034181541967335</v>
      </c>
      <c r="J27" s="285"/>
      <c r="K27" s="127"/>
      <c r="L27" s="127"/>
    </row>
    <row r="28" spans="1:12" ht="12.75">
      <c r="A28" s="44" t="s">
        <v>204</v>
      </c>
      <c r="B28" s="217">
        <f>B20/B11*100</f>
        <v>-4.8138397893945095</v>
      </c>
      <c r="C28" s="217">
        <v>-6.1</v>
      </c>
      <c r="D28" s="217">
        <v>4.5</v>
      </c>
      <c r="E28" s="217">
        <f t="shared" si="2"/>
        <v>-144.60963587215772</v>
      </c>
      <c r="F28" s="217">
        <f t="shared" si="2"/>
        <v>-15.04228476362124</v>
      </c>
      <c r="G28" s="217">
        <f t="shared" si="2"/>
        <v>-13.802083333333334</v>
      </c>
      <c r="H28" s="217">
        <f t="shared" si="2"/>
        <v>-4.06595465617388</v>
      </c>
      <c r="I28" s="217">
        <f t="shared" si="2"/>
        <v>-2.3647320843704964</v>
      </c>
      <c r="J28" s="288"/>
      <c r="K28" s="48"/>
      <c r="L28" s="48"/>
    </row>
    <row r="29" spans="1:12" ht="12.75">
      <c r="A29" s="38" t="s">
        <v>206</v>
      </c>
      <c r="B29" s="133">
        <f>B22/B14*100</f>
        <v>12.175590512107979</v>
      </c>
      <c r="C29" s="133">
        <v>8.3</v>
      </c>
      <c r="D29" s="133">
        <v>2.9</v>
      </c>
      <c r="E29" s="133">
        <f>E22/E14*100</f>
        <v>-4.734103388602463</v>
      </c>
      <c r="F29" s="133">
        <f>F22/F14*100</f>
        <v>11.120762958114383</v>
      </c>
      <c r="G29" s="133">
        <f>G22/G14*100</f>
        <v>5.462863625713687</v>
      </c>
      <c r="H29" s="133">
        <f>H22/H14*100</f>
        <v>4.053325306946586</v>
      </c>
      <c r="I29" s="133">
        <f>I22/I14*100</f>
        <v>5.645283716263935</v>
      </c>
      <c r="J29" s="288"/>
      <c r="K29" s="48"/>
      <c r="L29" s="48"/>
    </row>
    <row r="30" spans="10:12" ht="12.75">
      <c r="J30" s="131"/>
      <c r="K30" s="48"/>
      <c r="L30" s="48"/>
    </row>
    <row r="31" spans="1:11" ht="12.75">
      <c r="A31" s="235" t="s">
        <v>209</v>
      </c>
      <c r="B31" s="129">
        <v>-568</v>
      </c>
      <c r="C31" s="129">
        <v>-3356</v>
      </c>
      <c r="D31" s="129">
        <v>-960</v>
      </c>
      <c r="E31" s="129">
        <v>-1099</v>
      </c>
      <c r="F31" s="129">
        <v>-1277</v>
      </c>
      <c r="G31" s="129">
        <v>-1163</v>
      </c>
      <c r="H31" s="129">
        <f>-1064</f>
        <v>-1064</v>
      </c>
      <c r="I31" s="129">
        <v>-987</v>
      </c>
      <c r="J31" s="128"/>
      <c r="K31" s="48"/>
    </row>
    <row r="32" spans="1:11" ht="12.75">
      <c r="A32" s="49"/>
      <c r="B32" s="49"/>
      <c r="C32" s="49"/>
      <c r="D32" s="49"/>
      <c r="E32" s="49"/>
      <c r="F32" s="49"/>
      <c r="G32" s="49"/>
      <c r="H32" s="49"/>
      <c r="I32" s="49"/>
      <c r="J32" s="131"/>
      <c r="K32" s="48"/>
    </row>
    <row r="33" spans="1:10" ht="12.75">
      <c r="A33" s="446" t="s">
        <v>46</v>
      </c>
      <c r="B33" s="125">
        <f>B22+B31</f>
        <v>19061</v>
      </c>
      <c r="C33" s="125">
        <f>C22+C31</f>
        <v>10788</v>
      </c>
      <c r="D33" s="125">
        <v>3973</v>
      </c>
      <c r="E33" s="125">
        <f>E22+E31</f>
        <v>-9005</v>
      </c>
      <c r="F33" s="125">
        <f>F22+F31</f>
        <v>16902</v>
      </c>
      <c r="G33" s="125">
        <f>G22+G31</f>
        <v>7697</v>
      </c>
      <c r="H33" s="125">
        <f>H22+H31</f>
        <v>5400</v>
      </c>
      <c r="I33" s="125">
        <f>I22+I31</f>
        <v>7566</v>
      </c>
      <c r="J33" s="289"/>
    </row>
    <row r="34" spans="10:11" ht="12.75">
      <c r="J34" s="289"/>
      <c r="K34" s="48"/>
    </row>
    <row r="35" spans="10:11" ht="12.75">
      <c r="J35" s="131"/>
      <c r="K35" s="48"/>
    </row>
  </sheetData>
  <sheetProtection/>
  <printOptions/>
  <pageMargins left="0.75" right="0.75" top="1" bottom="1" header="0.4921259845" footer="0.4921259845"/>
  <pageSetup fitToHeight="1" fitToWidth="1" horizontalDpi="1200" verticalDpi="12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Sarsila-Etelämäki Unka</dc:creator>
  <cp:keywords/>
  <dc:description/>
  <cp:lastModifiedBy>Sara Anttila</cp:lastModifiedBy>
  <cp:lastPrinted>2012-10-16T06:25:00Z</cp:lastPrinted>
  <dcterms:created xsi:type="dcterms:W3CDTF">2007-03-05T06:29:45Z</dcterms:created>
  <dcterms:modified xsi:type="dcterms:W3CDTF">2012-10-19T08:26:09Z</dcterms:modified>
  <cp:category/>
  <cp:version/>
  <cp:contentType/>
  <cp:contentStatus/>
</cp:coreProperties>
</file>