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872" activeTab="0"/>
  </bookViews>
  <sheets>
    <sheet name="INCOME STATEMENT" sheetId="1" r:id="rId1"/>
    <sheet name="COMPREH INCOME STAT" sheetId="2" r:id="rId2"/>
    <sheet name="FINANCIAL POSITION" sheetId="3" r:id="rId3"/>
    <sheet name="CASH FLOW" sheetId="4" r:id="rId4"/>
    <sheet name="CHANGES IN EQUITY" sheetId="5" r:id="rId5"/>
    <sheet name="OPERATING PROFIT EXCL" sheetId="6" r:id="rId6"/>
    <sheet name="KEY FIGURES" sheetId="7" r:id="rId7"/>
    <sheet name="SEGMENT INFORMATION" sheetId="8" r:id="rId8"/>
    <sheet name="QUARTERLY" sheetId="9" r:id="rId9"/>
    <sheet name="INTANG ASSET, PPE, CAP COMM" sheetId="10" r:id="rId10"/>
    <sheet name="RELATED PARTY" sheetId="11" r:id="rId11"/>
    <sheet name="CONTINGENT LIABILITIES"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a" localSheetId="4">#REF!</definedName>
    <definedName name="a" localSheetId="1">#REF!</definedName>
    <definedName name="a" localSheetId="11">#REF!</definedName>
    <definedName name="a" localSheetId="6">#REF!</definedName>
    <definedName name="a" localSheetId="8">#REF!</definedName>
    <definedName name="a" localSheetId="10">#REF!</definedName>
    <definedName name="a" localSheetId="7">#REF!</definedName>
    <definedName name="a">#REF!</definedName>
    <definedName name="d" localSheetId="4">#REF!</definedName>
    <definedName name="d" localSheetId="1">#REF!</definedName>
    <definedName name="d" localSheetId="11">#REF!</definedName>
    <definedName name="d" localSheetId="6">#REF!</definedName>
    <definedName name="d" localSheetId="8">#REF!</definedName>
    <definedName name="d" localSheetId="10">#REF!</definedName>
    <definedName name="d" localSheetId="7">#REF!</definedName>
    <definedName name="d">#REF!</definedName>
    <definedName name="e" localSheetId="6">#REF!</definedName>
    <definedName name="e">#REF!</definedName>
    <definedName name="f" localSheetId="4">#REF!</definedName>
    <definedName name="f" localSheetId="6">#REF!</definedName>
    <definedName name="f" localSheetId="8">#REF!</definedName>
    <definedName name="f" localSheetId="7">#REF!</definedName>
    <definedName name="f">#REF!</definedName>
    <definedName name="g" localSheetId="4">#REF!</definedName>
    <definedName name="g" localSheetId="1">#REF!</definedName>
    <definedName name="g" localSheetId="11">#REF!</definedName>
    <definedName name="g" localSheetId="6">#REF!</definedName>
    <definedName name="g" localSheetId="8">#REF!</definedName>
    <definedName name="g" localSheetId="7">#REF!</definedName>
    <definedName name="g">#REF!</definedName>
    <definedName name="h" localSheetId="4">#REF!</definedName>
    <definedName name="h" localSheetId="1">#REF!</definedName>
    <definedName name="h" localSheetId="11">#REF!</definedName>
    <definedName name="h" localSheetId="6">#REF!</definedName>
    <definedName name="h" localSheetId="8">#REF!</definedName>
    <definedName name="h" localSheetId="10">#REF!</definedName>
    <definedName name="h" localSheetId="7">#REF!</definedName>
    <definedName name="h">#REF!</definedName>
    <definedName name="j" localSheetId="4">#REF!</definedName>
    <definedName name="j" localSheetId="1">#REF!</definedName>
    <definedName name="j" localSheetId="11">#REF!</definedName>
    <definedName name="j" localSheetId="6">#REF!</definedName>
    <definedName name="j" localSheetId="8">#REF!</definedName>
    <definedName name="j" localSheetId="10">#REF!</definedName>
    <definedName name="j" localSheetId="7">#REF!</definedName>
    <definedName name="j">#REF!</definedName>
    <definedName name="k" localSheetId="1">#REF!</definedName>
    <definedName name="k" localSheetId="11">#REF!</definedName>
    <definedName name="k" localSheetId="6">#REF!</definedName>
    <definedName name="k" localSheetId="8">#REF!</definedName>
    <definedName name="k" localSheetId="10">#REF!</definedName>
    <definedName name="k" localSheetId="7">#REF!</definedName>
    <definedName name="k">#REF!</definedName>
    <definedName name="l" localSheetId="1">#REF!</definedName>
    <definedName name="l" localSheetId="11">#REF!</definedName>
    <definedName name="l" localSheetId="6">#REF!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1">#REF!</definedName>
    <definedName name="Print_Area_MI" localSheetId="6">#REF!</definedName>
    <definedName name="Print_Area_MI" localSheetId="8">#REF!</definedName>
    <definedName name="Print_Area_MI" localSheetId="10">#REF!</definedName>
    <definedName name="Print_Area_MI" localSheetId="7">#REF!</definedName>
    <definedName name="Print_Area_MI">#REF!</definedName>
    <definedName name="q" localSheetId="6">#REF!</definedName>
    <definedName name="q">#REF!</definedName>
    <definedName name="RAHOITUS31.8." localSheetId="1">#REF!</definedName>
    <definedName name="RAHOITUS31.8." localSheetId="11">#REF!</definedName>
    <definedName name="RAHOITUS31.8." localSheetId="6">#REF!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1">#REF!</definedName>
    <definedName name="RAHOITUSPOHJA3112" localSheetId="6">#REF!</definedName>
    <definedName name="RAHOITUSPOHJA3112" localSheetId="8">#REF!</definedName>
    <definedName name="RAHOITUSPOHJA3112" localSheetId="10">#REF!</definedName>
    <definedName name="RAHOITUSPOHJA3112" localSheetId="7">#REF!</definedName>
    <definedName name="RAHOITUSPOHJA3112">#REF!</definedName>
    <definedName name="s" localSheetId="4">#REF!</definedName>
    <definedName name="s" localSheetId="1">#REF!</definedName>
    <definedName name="s" localSheetId="11">#REF!</definedName>
    <definedName name="s" localSheetId="6">#REF!</definedName>
    <definedName name="s" localSheetId="8">#REF!</definedName>
    <definedName name="s" localSheetId="10">#REF!</definedName>
    <definedName name="s" localSheetId="7">#REF!</definedName>
    <definedName name="s">#REF!</definedName>
    <definedName name="T" localSheetId="1">#REF!</definedName>
    <definedName name="T" localSheetId="10">#REF!</definedName>
    <definedName name="T">#REF!</definedName>
    <definedName name="TASE" localSheetId="1">#REF!</definedName>
    <definedName name="TASE" localSheetId="11">#REF!</definedName>
    <definedName name="TASE" localSheetId="6">#REF!</definedName>
    <definedName name="TASE" localSheetId="8">#REF!</definedName>
    <definedName name="TASE" localSheetId="10">#REF!</definedName>
    <definedName name="TASE" localSheetId="7">#REF!</definedName>
    <definedName name="TASE">#REF!</definedName>
    <definedName name="taseet" localSheetId="3" hidden="1">{#N/A,#N/A,FALSE,"TULOSLASKELMA";#N/A,#N/A,FALSE,"TASE";#N/A,#N/A,FALSE,"TASE  KAUSITTAIN";#N/A,#N/A,FALSE,"TULOSLASKELMA KAUSITTAIN"}</definedName>
    <definedName name="taseet" localSheetId="4" hidden="1">{#N/A,#N/A,FALSE,"TULOSLASKELMA";#N/A,#N/A,FALSE,"TASE";#N/A,#N/A,FALSE,"TASE  KAUSITTAIN";#N/A,#N/A,FALSE,"TULOSLASKELMA KAUSITTAIN"}</definedName>
    <definedName name="taseet" localSheetId="1" hidden="1">{#N/A,#N/A,FALSE,"TULOSLASKELMA";#N/A,#N/A,FALSE,"TASE";#N/A,#N/A,FALSE,"TASE  KAUSITTAIN";#N/A,#N/A,FALSE,"TULOSLASKELMA KAUSITTAIN"}</definedName>
    <definedName name="taseet" localSheetId="11"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1">#REF!</definedName>
    <definedName name="TULOSLASKELMA" localSheetId="6">#REF!</definedName>
    <definedName name="TULOSLASKELMA" localSheetId="8">#REF!</definedName>
    <definedName name="TULOSLASKELMA" localSheetId="10">#REF!</definedName>
    <definedName name="TULOSLASKELMA" localSheetId="7">#REF!</definedName>
    <definedName name="TULOSLASKELMA">#REF!</definedName>
    <definedName name="_xlnm.Print_Area" localSheetId="3">'CASH FLOW'!$A$1:$D$69</definedName>
    <definedName name="_xlnm.Print_Area" localSheetId="1">'COMPREH INCOME STAT'!$A$1:$F$22</definedName>
    <definedName name="_xlnm.Print_Area" localSheetId="2">'FINANCIAL POSITION'!$A$1:$D$84</definedName>
    <definedName name="_xlnm.Print_Area" localSheetId="0">'INCOME STATEMENT'!$A$1:$H$33</definedName>
    <definedName name="_xlnm.Print_Area" localSheetId="6">'KEY FIGURES'!$A$1:$F$30</definedName>
    <definedName name="_xlnm.Print_Area" localSheetId="5">'OPERATING PROFIT EXCL'!$A$1:$F$19</definedName>
    <definedName name="_xlnm.Print_Area" localSheetId="10">'RELATED PARTY'!$A$1:$D$25</definedName>
    <definedName name="_xlnm.Print_Area" localSheetId="7">'SEGMENT INFORMATION'!$A$1:$K$90</definedName>
    <definedName name="u" localSheetId="1">#REF!</definedName>
    <definedName name="u" localSheetId="11">#REF!</definedName>
    <definedName name="u" localSheetId="6">#REF!</definedName>
    <definedName name="u" localSheetId="8">#REF!</definedName>
    <definedName name="u" localSheetId="10">#REF!</definedName>
    <definedName name="u" localSheetId="7">#REF!</definedName>
    <definedName name="u">#REF!</definedName>
    <definedName name="w" localSheetId="6">#REF!</definedName>
    <definedName name="w">#REF!</definedName>
    <definedName name="wrn.RAHOITUSPOHJAT." localSheetId="3" hidden="1">{#N/A,#N/A,FALSE,"RAHOITUSPOHJA 31.12.96";#N/A,#N/A,FALSE,"RAHOITUSPOHJA 30.4.97";#N/A,#N/A,FALSE,"RAHOITUSPOHJA 31.8.97";#N/A,#N/A,FALSE,"RAHOITUSPOHJA 31.12.97"}</definedName>
    <definedName name="wrn.RAHOITUSPOHJAT." localSheetId="4" hidden="1">{#N/A,#N/A,FALSE,"RAHOITUSPOHJA 31.12.96";#N/A,#N/A,FALSE,"RAHOITUSPOHJA 30.4.97";#N/A,#N/A,FALSE,"RAHOITUSPOHJA 31.8.97";#N/A,#N/A,FALSE,"RAHOITUSPOHJA 31.12.97"}</definedName>
    <definedName name="wrn.RAHOITUSPOHJAT." localSheetId="1" hidden="1">{#N/A,#N/A,FALSE,"RAHOITUSPOHJA 31.12.96";#N/A,#N/A,FALSE,"RAHOITUSPOHJA 30.4.97";#N/A,#N/A,FALSE,"RAHOITUSPOHJA 31.8.97";#N/A,#N/A,FALSE,"RAHOITUSPOHJA 31.12.97"}</definedName>
    <definedName name="wrn.RAHOITUSPOHJAT." localSheetId="11"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3" hidden="1">{#N/A,#N/A,FALSE,"TULOSLASKELMA";#N/A,#N/A,FALSE,"TASE";#N/A,#N/A,FALSE,"TASE  KAUSITTAIN";#N/A,#N/A,FALSE,"TULOSLASKELMA KAUSITTAIN"}</definedName>
    <definedName name="wrn.TULOKSET." localSheetId="4" hidden="1">{#N/A,#N/A,FALSE,"TULOSLASKELMA";#N/A,#N/A,FALSE,"TASE";#N/A,#N/A,FALSE,"TASE  KAUSITTAIN";#N/A,#N/A,FALSE,"TULOSLASKELMA KAUSITTAIN"}</definedName>
    <definedName name="wrn.TULOKSET." localSheetId="1" hidden="1">{#N/A,#N/A,FALSE,"TULOSLASKELMA";#N/A,#N/A,FALSE,"TASE";#N/A,#N/A,FALSE,"TASE  KAUSITTAIN";#N/A,#N/A,FALSE,"TULOSLASKELMA KAUSITTAIN"}</definedName>
    <definedName name="wrn.TULOKSET." localSheetId="11"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fullCalcOnLoad="1" iterate="1" iterateCount="100" iterateDelta="0.001"/>
</workbook>
</file>

<file path=xl/sharedStrings.xml><?xml version="1.0" encoding="utf-8"?>
<sst xmlns="http://schemas.openxmlformats.org/spreadsheetml/2006/main" count="465" uniqueCount="266">
  <si>
    <t>%</t>
  </si>
  <si>
    <t xml:space="preserve"> </t>
  </si>
  <si>
    <t xml:space="preserve">     </t>
  </si>
  <si>
    <t xml:space="preserve">LASSILA &amp; TIKANOJA </t>
  </si>
  <si>
    <t>Gearing, %</t>
  </si>
  <si>
    <t xml:space="preserve">LASSILA &amp; TIKANOJA  </t>
  </si>
  <si>
    <t>1000 bbl</t>
  </si>
  <si>
    <t>10-12/2007</t>
  </si>
  <si>
    <t>1-3/2008</t>
  </si>
  <si>
    <t>1-3/2009</t>
  </si>
  <si>
    <t>1-12/2008</t>
  </si>
  <si>
    <t>12/2008</t>
  </si>
  <si>
    <t>10-12/2008</t>
  </si>
  <si>
    <t>7-9/2008</t>
  </si>
  <si>
    <t>4-6/2008</t>
  </si>
  <si>
    <t>4-6/2009</t>
  </si>
  <si>
    <t>7-9/2009</t>
  </si>
  <si>
    <t>1-9/2009</t>
  </si>
  <si>
    <t>1-9/2008</t>
  </si>
  <si>
    <t>9/2009</t>
  </si>
  <si>
    <t>9/2008</t>
  </si>
  <si>
    <t>09/2008</t>
  </si>
  <si>
    <t>09/2009</t>
  </si>
  <si>
    <t>Change %</t>
  </si>
  <si>
    <t>CONSOLIDATED INCOME STATEMENT</t>
  </si>
  <si>
    <t>EUR 1000</t>
  </si>
  <si>
    <t>Net sales</t>
  </si>
  <si>
    <t>Cost of goods sold</t>
  </si>
  <si>
    <t>Gross profit</t>
  </si>
  <si>
    <t>Other operating income</t>
  </si>
  <si>
    <t>Selling and marketing costs</t>
  </si>
  <si>
    <t>Administrative expenses</t>
  </si>
  <si>
    <t>Other operating expenses</t>
  </si>
  <si>
    <t>Goodwill impairment</t>
  </si>
  <si>
    <t>Operating profit</t>
  </si>
  <si>
    <t>Finance income</t>
  </si>
  <si>
    <t>Finance costs</t>
  </si>
  <si>
    <t>Profit before tax</t>
  </si>
  <si>
    <t>Income tax expense</t>
  </si>
  <si>
    <t>Profit for the period</t>
  </si>
  <si>
    <t>Attributable to:</t>
  </si>
  <si>
    <t>Equity holders of the company</t>
  </si>
  <si>
    <t>Minority interest</t>
  </si>
  <si>
    <t>Earnings per share for profit attributable to the equity holders of the company:</t>
  </si>
  <si>
    <t>Basic earnings per share, EUR</t>
  </si>
  <si>
    <t xml:space="preserve">Diluted earnings per share, EUR </t>
  </si>
  <si>
    <t>CONSOLIDATED STATEMENT OF COMPREHENSIVE INCOME</t>
  </si>
  <si>
    <t>Other comprehensive income, after tax</t>
  </si>
  <si>
    <t>Hedging reserve, change in fair value</t>
  </si>
  <si>
    <t>Current available-for-sale investments</t>
  </si>
  <si>
    <t>Gains in the period</t>
  </si>
  <si>
    <t>Reclassification adjustments</t>
  </si>
  <si>
    <t>Currency translation differences</t>
  </si>
  <si>
    <t>Total comprehensive income, after tax</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</si>
  <si>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</si>
  <si>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</si>
  <si>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</si>
  <si>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</si>
  <si>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</si>
  <si>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</si>
  <si>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</si>
  <si>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</si>
  <si>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</si>
  <si>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</si>
  <si>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</si>
  <si>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</si>
  <si>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</si>
  <si>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</si>
  <si>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Advance 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</si>
  <si>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</si>
  <si>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</si>
  <si>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</si>
  <si>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</si>
  <si>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</si>
  <si>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</si>
  <si>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</si>
  <si>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</si>
  <si>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</si>
  <si>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</si>
  <si>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Advance 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</si>
  <si>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</si>
  <si>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</si>
  <si>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</si>
  <si>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</si>
  <si>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</si>
  <si>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</si>
  <si>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</si>
  <si>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</si>
  <si>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</si>
  <si>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Retained earnings</t>
  </si>
  <si>
    <t>Total equity</t>
  </si>
  <si>
    <t>Liabilities</t>
  </si>
  <si>
    <t>Non-current liabilities</t>
  </si>
  <si>
    <t>Deferred income tax liabilities</t>
  </si>
  <si>
    <t>Pension obligations</t>
  </si>
  <si>
    <t>Long-term provisions</t>
  </si>
  <si>
    <t>Long-term borrowings</t>
  </si>
  <si>
    <t>Other liabilities</t>
  </si>
  <si>
    <t>Current liabilities</t>
  </si>
  <si>
    <t>Short-term borrowings</t>
  </si>
  <si>
    <t>Trade and other payables</t>
  </si>
  <si>
    <t>Derivative liabilities</t>
  </si>
  <si>
    <t>Tax liabilities</t>
  </si>
  <si>
    <t>Short-term provisions</t>
  </si>
  <si>
    <t>Total liabilities</t>
  </si>
  <si>
    <t>Total equity and liabilities</t>
  </si>
  <si>
    <t>CONSOLIDATED STATEMENT OF CASH FLOWS</t>
  </si>
  <si>
    <t>Cash flows from operating activities</t>
  </si>
  <si>
    <t>Adjustments</t>
  </si>
  <si>
    <t>Depreciation, amortisation and impairment</t>
  </si>
  <si>
    <t>Finance income and costs</t>
  </si>
  <si>
    <t>Oil derivatives</t>
  </si>
  <si>
    <t>Gain on sale of shares</t>
  </si>
  <si>
    <t>Discontinued operations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</si>
  <si>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</si>
  <si>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</si>
  <si>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</si>
  <si>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</si>
  <si>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</si>
  <si>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</si>
  <si>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</si>
  <si>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</si>
  <si>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</si>
  <si>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</si>
  <si>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</si>
  <si>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subsidiaries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</si>
  <si>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</si>
  <si>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</si>
  <si>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</si>
  <si>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</si>
  <si>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</si>
  <si>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</si>
  <si>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</si>
  <si>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</si>
  <si>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Proceeds from shares issued</t>
  </si>
  <si>
    <t>Change in short-term borrowings</t>
  </si>
  <si>
    <t>Proceeds from long-term borrowings</t>
  </si>
  <si>
    <t>Repayments of long-term borrowings</t>
  </si>
  <si>
    <t>Dividends paid</t>
  </si>
  <si>
    <t>Repurchase of own shares</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</si>
  <si>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</si>
  <si>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</si>
  <si>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</si>
  <si>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</si>
  <si>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</si>
  <si>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</si>
  <si>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</si>
  <si>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Certificates of deposit</t>
  </si>
  <si>
    <t>Total</t>
  </si>
  <si>
    <t>CONSOLIDATED STATEMENT OF CHANGES IN EQUITY</t>
  </si>
  <si>
    <t>Revaluation and other reserves</t>
  </si>
  <si>
    <t>Equity attributable to equity holders of the company</t>
  </si>
  <si>
    <t>Equity at 1 January 2009</t>
  </si>
  <si>
    <t>Expense recognition of share-based benefits</t>
  </si>
  <si>
    <t>Total comprehensive income</t>
  </si>
  <si>
    <t>Equity at 1 January 2008</t>
  </si>
  <si>
    <t>Share subscriptions with 2005 options</t>
  </si>
  <si>
    <t>Equity at 30 September 2009</t>
  </si>
  <si>
    <t>Equity at 30 September 2008</t>
  </si>
  <si>
    <t>EUR million</t>
  </si>
  <si>
    <t>Non-recurring items:</t>
  </si>
  <si>
    <t>Impairment loss on goodwill of business in Sweden</t>
  </si>
  <si>
    <t>Discontinuation of soil washing services</t>
  </si>
  <si>
    <t>Loss on sale of business in Norway</t>
  </si>
  <si>
    <t>Gain on sale of the shares of Ekokem</t>
  </si>
  <si>
    <t>Restructuring expenses</t>
  </si>
  <si>
    <t>Discontinuation of wood pellet production in Luumäki</t>
  </si>
  <si>
    <t>Refund of supplementary insurance fund of former Lassila &amp; Tikanoja</t>
  </si>
  <si>
    <t>Operating profit excluding non-recurring 
and imputed items</t>
  </si>
  <si>
    <t>BREAKDOWN ON OPERATING PROFIT EXCLUDING NON-RECURRING AND IMPUTED ITEMS</t>
  </si>
  <si>
    <t>Earnings per share, EUR</t>
  </si>
  <si>
    <t>Earnings per share, EUR - diluted</t>
  </si>
  <si>
    <t>Cash flows from operating activities per share, EUR</t>
  </si>
  <si>
    <t>EVA, EUR million*</t>
  </si>
  <si>
    <t>Capital expenditure, EUR 1000</t>
  </si>
  <si>
    <t>Depreciation and amortisation,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</si>
  <si>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</si>
  <si>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</si>
  <si>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</si>
  <si>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</si>
  <si>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</si>
  <si>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</si>
  <si>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</si>
  <si>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Number of outstanding shares adjusted for issues, 1000 shares</t>
  </si>
  <si>
    <t xml:space="preserve">  average during the period</t>
  </si>
  <si>
    <t xml:space="preserve">  at end of period</t>
  </si>
  <si>
    <t xml:space="preserve">  average during the period, diluted</t>
  </si>
  <si>
    <t>* EVA = operating profit - cost calculated on invested capital (average of four quarters) before taxes 
WACC: 2009 9.4%, 2008 9.3%</t>
  </si>
  <si>
    <t>KEY FIGURES</t>
  </si>
  <si>
    <t>External</t>
  </si>
  <si>
    <t>Inter-division</t>
  </si>
  <si>
    <t>Total net sales, change %</t>
  </si>
  <si>
    <t>SEGMENT INFORMATION</t>
  </si>
  <si>
    <t>NET SALES</t>
  </si>
  <si>
    <t>Environmental Services</t>
  </si>
  <si>
    <t>Property and Office 
Support Services</t>
  </si>
  <si>
    <t>Industrial Services</t>
  </si>
  <si>
    <t>Eliminations</t>
  </si>
  <si>
    <t>L&amp;T total</t>
  </si>
  <si>
    <t>Group administration and other</t>
  </si>
  <si>
    <t>Net finance costs</t>
  </si>
  <si>
    <t>OPERATING PROFIT</t>
  </si>
  <si>
    <t>OTHER SEGMENT INFORMATION</t>
  </si>
  <si>
    <t>Assets</t>
  </si>
  <si>
    <t>Non-allocated assets</t>
  </si>
  <si>
    <t>Non-allocated liabilities</t>
  </si>
  <si>
    <t>Capital expenditure</t>
  </si>
  <si>
    <t>Depreciation and amortisation</t>
  </si>
  <si>
    <t>Property and Office Support Services</t>
  </si>
  <si>
    <t>Impairment</t>
  </si>
  <si>
    <t>As of 1 January 2009, damage repair services was transferred from Industrial Services into Property and Office Support Services. Comparative figures have been restated accordingly.</t>
  </si>
  <si>
    <t>INCOME STATEMENT BY QUARTER</t>
  </si>
  <si>
    <t>Inter-division net sales</t>
  </si>
  <si>
    <t>Operating margin</t>
  </si>
  <si>
    <t>Finance costs, net</t>
  </si>
  <si>
    <t>CHANGES IN INTANGIBLE ASSETS</t>
  </si>
  <si>
    <t>Carrying amount at beginning of period</t>
  </si>
  <si>
    <t>Business acquisitions</t>
  </si>
  <si>
    <t>Other capital expenditure</t>
  </si>
  <si>
    <t>Disposals</t>
  </si>
  <si>
    <t>Amortisation and impairment</t>
  </si>
  <si>
    <t>Transfers between items</t>
  </si>
  <si>
    <t>Exchange difference</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</si>
  <si>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</si>
  <si>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</si>
  <si>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</si>
  <si>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</si>
  <si>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</si>
  <si>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</si>
  <si>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</si>
  <si>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Sales</t>
  </si>
  <si>
    <t>Purchases</t>
  </si>
  <si>
    <t>Interest income</t>
  </si>
  <si>
    <t>Non-current receivables</t>
  </si>
  <si>
    <t>Capital loan receivable</t>
  </si>
  <si>
    <t>Current receivables</t>
  </si>
  <si>
    <t>Trade receivables</t>
  </si>
  <si>
    <t>Loan receivables</t>
  </si>
  <si>
    <t>CONTINGENT LIABILITIES</t>
  </si>
  <si>
    <t>Securities for own commitments</t>
  </si>
  <si>
    <t>Real estate mortgages</t>
  </si>
  <si>
    <t>Corporate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</si>
  <si>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</si>
  <si>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</si>
  <si>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</si>
  <si>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</si>
  <si>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</si>
  <si>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</si>
  <si>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</si>
  <si>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</si>
  <si>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Derivative financial instruments</t>
  </si>
  <si>
    <t>Interest rate swaps</t>
  </si>
  <si>
    <t>Nominal values of interest rate swaps*</t>
  </si>
  <si>
    <t>Fair value</t>
  </si>
  <si>
    <t>Nominal value of interest rate swaps**</t>
  </si>
  <si>
    <t>* Hedge accounting under IAS 39 has not been applied to these interest rate swaps. Changes in fair values have been recognised in finance income and costs.</t>
  </si>
  <si>
    <t>** The interest rate swaps are used to hedge cash flow related to a floating rate loan, and hedge accounting under IAS 39 has been applied to it. The hedges have been effective, and the changes in the fair values are shown in the consolidated statement of comprehensive income for the period.</t>
  </si>
  <si>
    <t>Currency derivatives</t>
  </si>
  <si>
    <t>Nominal values of forward contracts*</t>
  </si>
  <si>
    <t xml:space="preserve">* Hedge accounting under IAS 39 has not been applied to the currency derivatives. Changes in fair values have been recognised in finance income and costs. </t>
  </si>
  <si>
    <t>Volume of crude oil put options</t>
  </si>
  <si>
    <t>Volume maturing later than one year and not later than five years</t>
  </si>
  <si>
    <t>Fair value, EUR 1000</t>
  </si>
  <si>
    <t>Volume of sold crude oil futures</t>
  </si>
  <si>
    <t>Hedge accounting under IAS 39 has not been applied to oil derivatives. Changes in fair values have been recognised in other operating expenses.</t>
  </si>
  <si>
    <t>The fair values of the oil options have been determined on the basis of a generally used measurement model. The fair values of other derivative contracts are based on market prices at the balance sheet date.</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</si>
</sst>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35">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2"/>
      <name val="Arial"/>
      <family val="0"/>
    </font>
    <font>
      <sz val="8"/>
      <name val="MS Sans Serif"/>
      <family val="0"/>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4" fillId="0" borderId="0" applyNumberFormat="0" applyFill="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0"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171" fontId="6"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167" fontId="0" fillId="0" borderId="0" applyFont="0" applyFill="0" applyBorder="0" applyAlignment="0" applyProtection="0"/>
    <xf numFmtId="0" fontId="32" fillId="0" borderId="0" applyNumberFormat="0" applyFill="0" applyBorder="0" applyAlignment="0" applyProtection="0"/>
  </cellStyleXfs>
  <cellXfs count="476">
    <xf numFmtId="0" fontId="0" fillId="0" borderId="0" xfId="0" applyAlignment="1">
      <alignment/>
    </xf>
    <xf numFmtId="0" fontId="8" fillId="0" borderId="0" xfId="58" applyFont="1">
      <alignment/>
      <protection/>
    </xf>
    <xf numFmtId="0" fontId="9" fillId="0" borderId="0" xfId="58" applyFont="1">
      <alignment/>
      <protection/>
    </xf>
    <xf numFmtId="0" fontId="10" fillId="0" borderId="0" xfId="58" applyFont="1">
      <alignment/>
      <protection/>
    </xf>
    <xf numFmtId="0" fontId="11" fillId="0" borderId="0" xfId="58" applyFont="1">
      <alignment/>
      <protection/>
    </xf>
    <xf numFmtId="3" fontId="9" fillId="0" borderId="0" xfId="58" applyNumberFormat="1" applyFont="1">
      <alignment/>
      <protection/>
    </xf>
    <xf numFmtId="0" fontId="9" fillId="0" borderId="10" xfId="58" applyFont="1" applyBorder="1" applyAlignment="1">
      <alignment horizontal="left"/>
      <protection/>
    </xf>
    <xf numFmtId="0" fontId="9" fillId="0" borderId="0" xfId="58" applyFont="1" applyAlignment="1">
      <alignment horizontal="left"/>
      <protection/>
    </xf>
    <xf numFmtId="0" fontId="9" fillId="0" borderId="0" xfId="58" applyFont="1" applyBorder="1" applyAlignment="1">
      <alignment horizontal="left"/>
      <protection/>
    </xf>
    <xf numFmtId="0" fontId="11" fillId="0" borderId="0" xfId="58" applyFont="1" applyBorder="1" applyAlignment="1">
      <alignment horizontal="left"/>
      <protection/>
    </xf>
    <xf numFmtId="0" fontId="11" fillId="0" borderId="0" xfId="58" applyFont="1" applyBorder="1">
      <alignment/>
      <protection/>
    </xf>
    <xf numFmtId="0" fontId="11" fillId="0" borderId="0" xfId="58" applyFont="1" applyAlignment="1">
      <alignment horizontal="left"/>
      <protection/>
    </xf>
    <xf numFmtId="0" fontId="9" fillId="0" borderId="0" xfId="58" applyFont="1" applyBorder="1" applyAlignment="1" quotePrefix="1">
      <alignment horizontal="left"/>
      <protection/>
    </xf>
    <xf numFmtId="0" fontId="9" fillId="0" borderId="0" xfId="58" applyFont="1" applyAlignment="1" quotePrefix="1">
      <alignment horizontal="left" indent="1"/>
      <protection/>
    </xf>
    <xf numFmtId="0" fontId="9" fillId="0" borderId="10" xfId="58" applyFont="1" applyBorder="1" applyAlignment="1" quotePrefix="1">
      <alignment horizontal="left" indent="1"/>
      <protection/>
    </xf>
    <xf numFmtId="0" fontId="9" fillId="0" borderId="0" xfId="58" applyFont="1" applyAlignment="1">
      <alignment horizontal="left" indent="1"/>
      <protection/>
    </xf>
    <xf numFmtId="0" fontId="11" fillId="0" borderId="11" xfId="58" applyFont="1" applyBorder="1" applyAlignment="1">
      <alignment horizontal="left"/>
      <protection/>
    </xf>
    <xf numFmtId="0" fontId="9" fillId="0" borderId="0" xfId="58" applyFont="1" applyBorder="1">
      <alignment/>
      <protection/>
    </xf>
    <xf numFmtId="0" fontId="9" fillId="0" borderId="10" xfId="58" applyFont="1" applyBorder="1" applyAlignment="1">
      <alignment horizontal="left" indent="1"/>
      <protection/>
    </xf>
    <xf numFmtId="0" fontId="9" fillId="0" borderId="0" xfId="67">
      <alignment/>
      <protection/>
    </xf>
    <xf numFmtId="3" fontId="9" fillId="0" borderId="0" xfId="67" applyNumberFormat="1">
      <alignment/>
      <protection/>
    </xf>
    <xf numFmtId="0" fontId="8" fillId="0" borderId="0" xfId="71" applyFont="1" applyBorder="1">
      <alignment/>
      <protection/>
    </xf>
    <xf numFmtId="0" fontId="9" fillId="0" borderId="0" xfId="67" applyFont="1" applyBorder="1" applyAlignment="1" quotePrefix="1">
      <alignment horizontal="left"/>
      <protection/>
    </xf>
    <xf numFmtId="0" fontId="11" fillId="0" borderId="0" xfId="67" applyFont="1">
      <alignment/>
      <protection/>
    </xf>
    <xf numFmtId="0" fontId="9" fillId="0" borderId="0" xfId="67" applyFont="1">
      <alignment/>
      <protection/>
    </xf>
    <xf numFmtId="0" fontId="9" fillId="0" borderId="10" xfId="67" applyFont="1" applyBorder="1">
      <alignment/>
      <protection/>
    </xf>
    <xf numFmtId="0" fontId="9" fillId="0" borderId="0" xfId="67" applyFont="1">
      <alignment/>
      <protection/>
    </xf>
    <xf numFmtId="0" fontId="9" fillId="0" borderId="0" xfId="67" applyFont="1" applyAlignment="1">
      <alignment horizontal="left" indent="1"/>
      <protection/>
    </xf>
    <xf numFmtId="0" fontId="9" fillId="0" borderId="10" xfId="67" applyFont="1" applyBorder="1" applyAlignment="1">
      <alignment horizontal="left" indent="1"/>
      <protection/>
    </xf>
    <xf numFmtId="0" fontId="9" fillId="0" borderId="0" xfId="67" applyFont="1" applyBorder="1">
      <alignment/>
      <protection/>
    </xf>
    <xf numFmtId="0" fontId="9" fillId="0" borderId="0" xfId="67" applyFont="1" applyAlignment="1">
      <alignment horizontal="left" indent="1"/>
      <protection/>
    </xf>
    <xf numFmtId="0" fontId="9" fillId="0" borderId="0" xfId="67" applyBorder="1">
      <alignment/>
      <protection/>
    </xf>
    <xf numFmtId="0" fontId="9" fillId="0" borderId="10" xfId="67" applyFont="1" applyBorder="1" applyAlignment="1">
      <alignment horizontal="left" indent="1"/>
      <protection/>
    </xf>
    <xf numFmtId="0" fontId="11" fillId="0" borderId="0" xfId="67" applyFont="1" applyBorder="1">
      <alignment/>
      <protection/>
    </xf>
    <xf numFmtId="0" fontId="9" fillId="0" borderId="0" xfId="72" applyFont="1" applyAlignment="1">
      <alignment horizontal="left"/>
      <protection/>
    </xf>
    <xf numFmtId="0" fontId="9" fillId="0" borderId="0" xfId="72" applyFont="1">
      <alignment/>
      <protection/>
    </xf>
    <xf numFmtId="0" fontId="0" fillId="0" borderId="0" xfId="72">
      <alignment/>
      <protection/>
    </xf>
    <xf numFmtId="0" fontId="11" fillId="0" borderId="0" xfId="72" applyFont="1" applyBorder="1">
      <alignment/>
      <protection/>
    </xf>
    <xf numFmtId="0" fontId="0" fillId="0" borderId="10" xfId="72" applyBorder="1">
      <alignment/>
      <protection/>
    </xf>
    <xf numFmtId="0" fontId="9" fillId="0" borderId="0" xfId="72" applyFont="1" applyBorder="1">
      <alignment/>
      <protection/>
    </xf>
    <xf numFmtId="4" fontId="9" fillId="0" borderId="0" xfId="72" applyNumberFormat="1" applyFont="1" applyAlignment="1" applyProtection="1">
      <alignment horizontal="right"/>
      <protection/>
    </xf>
    <xf numFmtId="173" fontId="1" fillId="0" borderId="0" xfId="72" applyNumberFormat="1" applyFont="1" applyAlignment="1">
      <alignment horizontal="right"/>
      <protection/>
    </xf>
    <xf numFmtId="4" fontId="9" fillId="0" borderId="0" xfId="72" applyNumberFormat="1" applyFont="1">
      <alignment/>
      <protection/>
    </xf>
    <xf numFmtId="4" fontId="12" fillId="0" borderId="0" xfId="72" applyNumberFormat="1" applyFont="1">
      <alignment/>
      <protection/>
    </xf>
    <xf numFmtId="173" fontId="9" fillId="0" borderId="0" xfId="72" applyNumberFormat="1" applyFont="1">
      <alignment/>
      <protection/>
    </xf>
    <xf numFmtId="173" fontId="12" fillId="0" borderId="0" xfId="72" applyNumberFormat="1" applyFont="1">
      <alignment/>
      <protection/>
    </xf>
    <xf numFmtId="3" fontId="9" fillId="0" borderId="0" xfId="72" applyNumberFormat="1" applyFont="1" applyAlignment="1" quotePrefix="1">
      <alignment horizontal="right"/>
      <protection/>
    </xf>
    <xf numFmtId="3" fontId="9" fillId="0" borderId="0" xfId="72" applyNumberFormat="1" applyFont="1" applyAlignment="1">
      <alignment horizontal="right"/>
      <protection/>
    </xf>
    <xf numFmtId="0" fontId="9" fillId="0" borderId="0" xfId="66" applyFont="1" applyAlignment="1">
      <alignment horizontal="left"/>
      <protection/>
    </xf>
    <xf numFmtId="0" fontId="9" fillId="0" borderId="0" xfId="68" applyFont="1">
      <alignment/>
      <protection/>
    </xf>
    <xf numFmtId="0" fontId="11" fillId="0" borderId="0" xfId="68" applyFont="1">
      <alignment/>
      <protection/>
    </xf>
    <xf numFmtId="0" fontId="11" fillId="0" borderId="0" xfId="66" applyFont="1">
      <alignment/>
      <protection/>
    </xf>
    <xf numFmtId="0" fontId="9" fillId="0" borderId="0" xfId="66" applyFont="1">
      <alignment/>
      <protection/>
    </xf>
    <xf numFmtId="0" fontId="9" fillId="0" borderId="0" xfId="66" applyFont="1" applyBorder="1">
      <alignment/>
      <protection/>
    </xf>
    <xf numFmtId="0" fontId="11" fillId="0" borderId="10" xfId="66" applyFont="1" applyBorder="1" applyAlignment="1" quotePrefix="1">
      <alignment horizontal="right"/>
      <protection/>
    </xf>
    <xf numFmtId="0" fontId="11" fillId="0" borderId="0" xfId="66" applyFont="1" applyBorder="1" applyAlignment="1" quotePrefix="1">
      <alignment horizontal="right"/>
      <protection/>
    </xf>
    <xf numFmtId="0" fontId="9" fillId="0" borderId="0" xfId="70" applyFont="1">
      <alignment/>
      <protection/>
    </xf>
    <xf numFmtId="3" fontId="9" fillId="0" borderId="0" xfId="66" applyNumberFormat="1" applyFont="1">
      <alignment/>
      <protection/>
    </xf>
    <xf numFmtId="173" fontId="9" fillId="0" borderId="0" xfId="66" applyNumberFormat="1" applyFont="1" applyAlignment="1">
      <alignment horizontal="right"/>
      <protection/>
    </xf>
    <xf numFmtId="0" fontId="9" fillId="0" borderId="10" xfId="70" applyFont="1" applyBorder="1">
      <alignment/>
      <protection/>
    </xf>
    <xf numFmtId="3" fontId="9" fillId="0" borderId="10" xfId="66" applyNumberFormat="1" applyFont="1" applyBorder="1">
      <alignment/>
      <protection/>
    </xf>
    <xf numFmtId="0" fontId="11" fillId="0" borderId="0" xfId="66" applyFont="1" applyBorder="1" applyAlignment="1">
      <alignment horizontal="right"/>
      <protection/>
    </xf>
    <xf numFmtId="173" fontId="9" fillId="0" borderId="0" xfId="66" applyNumberFormat="1" applyFont="1">
      <alignment/>
      <protection/>
    </xf>
    <xf numFmtId="3" fontId="9" fillId="0" borderId="0" xfId="68" applyNumberFormat="1" applyFont="1" applyAlignment="1">
      <alignment horizontal="right"/>
      <protection/>
    </xf>
    <xf numFmtId="3" fontId="9" fillId="0" borderId="0" xfId="68" applyNumberFormat="1" applyFont="1">
      <alignment/>
      <protection/>
    </xf>
    <xf numFmtId="0" fontId="9" fillId="0" borderId="0" xfId="68" applyFont="1" applyBorder="1">
      <alignment/>
      <protection/>
    </xf>
    <xf numFmtId="0" fontId="11" fillId="0" borderId="0" xfId="68" applyFont="1" applyAlignment="1" quotePrefix="1">
      <alignment horizontal="left"/>
      <protection/>
    </xf>
    <xf numFmtId="3" fontId="9" fillId="0" borderId="0" xfId="68" applyNumberFormat="1" applyFont="1" applyBorder="1">
      <alignment/>
      <protection/>
    </xf>
    <xf numFmtId="0" fontId="9" fillId="0" borderId="10" xfId="68" applyFont="1" applyBorder="1">
      <alignment/>
      <protection/>
    </xf>
    <xf numFmtId="0" fontId="11" fillId="0" borderId="0" xfId="68" applyFont="1" applyBorder="1" applyAlignment="1" quotePrefix="1">
      <alignment horizontal="right"/>
      <protection/>
    </xf>
    <xf numFmtId="174" fontId="9" fillId="0" borderId="0" xfId="68" applyNumberFormat="1" applyFont="1">
      <alignment/>
      <protection/>
    </xf>
    <xf numFmtId="176" fontId="9" fillId="0" borderId="0" xfId="68" applyNumberFormat="1" applyFont="1">
      <alignment/>
      <protection/>
    </xf>
    <xf numFmtId="173" fontId="9" fillId="0" borderId="0" xfId="66" applyNumberFormat="1" applyFont="1" applyBorder="1">
      <alignment/>
      <protection/>
    </xf>
    <xf numFmtId="0" fontId="9" fillId="0" borderId="0" xfId="69">
      <alignment/>
      <protection/>
    </xf>
    <xf numFmtId="0" fontId="9" fillId="0" borderId="0" xfId="69" applyFont="1">
      <alignment/>
      <protection/>
    </xf>
    <xf numFmtId="3" fontId="9" fillId="0" borderId="0" xfId="74" applyNumberFormat="1" applyFont="1">
      <alignment/>
      <protection/>
    </xf>
    <xf numFmtId="0" fontId="9" fillId="0" borderId="0" xfId="69" applyFont="1">
      <alignment/>
      <protection/>
    </xf>
    <xf numFmtId="3" fontId="9" fillId="0" borderId="0" xfId="72" applyNumberFormat="1" applyFont="1" applyFill="1" applyAlignment="1" quotePrefix="1">
      <alignment horizontal="right"/>
      <protection/>
    </xf>
    <xf numFmtId="3" fontId="9" fillId="0" borderId="0" xfId="66" applyNumberFormat="1" applyFont="1" applyFill="1">
      <alignment/>
      <protection/>
    </xf>
    <xf numFmtId="3" fontId="9" fillId="0" borderId="10" xfId="66" applyNumberFormat="1" applyFont="1" applyFill="1" applyBorder="1">
      <alignment/>
      <protection/>
    </xf>
    <xf numFmtId="0" fontId="9" fillId="0" borderId="0" xfId="75">
      <alignment/>
      <protection/>
    </xf>
    <xf numFmtId="164" fontId="9" fillId="0" borderId="10" xfId="58" applyNumberFormat="1" applyFont="1" applyBorder="1">
      <alignment/>
      <protection/>
    </xf>
    <xf numFmtId="0" fontId="9" fillId="0" borderId="0" xfId="75" applyFont="1">
      <alignment/>
      <protection/>
    </xf>
    <xf numFmtId="0" fontId="9" fillId="0" borderId="0" xfId="58" applyFont="1" applyBorder="1" applyAlignment="1">
      <alignment horizontal="left" vertical="center"/>
      <protection/>
    </xf>
    <xf numFmtId="0" fontId="0" fillId="0" borderId="0" xfId="0" applyAlignment="1">
      <alignment vertical="center"/>
    </xf>
    <xf numFmtId="0" fontId="9" fillId="0" borderId="0" xfId="75" applyFont="1" applyBorder="1">
      <alignment/>
      <protection/>
    </xf>
    <xf numFmtId="0" fontId="11" fillId="0" borderId="0" xfId="75" applyFont="1">
      <alignment/>
      <protection/>
    </xf>
    <xf numFmtId="0" fontId="13" fillId="0" borderId="0" xfId="67" applyFont="1">
      <alignment/>
      <protection/>
    </xf>
    <xf numFmtId="4" fontId="9" fillId="0" borderId="0" xfId="72" applyNumberFormat="1" applyFont="1" applyFill="1">
      <alignment/>
      <protection/>
    </xf>
    <xf numFmtId="0" fontId="8" fillId="0" borderId="0" xfId="72" applyFont="1" applyBorder="1">
      <alignment/>
      <protection/>
    </xf>
    <xf numFmtId="0" fontId="8" fillId="0" borderId="0" xfId="68" applyFont="1">
      <alignment/>
      <protection/>
    </xf>
    <xf numFmtId="3" fontId="9" fillId="0" borderId="0" xfId="61" applyNumberFormat="1" applyFont="1" applyBorder="1" applyAlignment="1" applyProtection="1">
      <alignment horizontal="right"/>
      <protection/>
    </xf>
    <xf numFmtId="3" fontId="11" fillId="0" borderId="0" xfId="61" applyNumberFormat="1" applyFont="1" applyBorder="1" applyAlignment="1" applyProtection="1">
      <alignment horizontal="right"/>
      <protection/>
    </xf>
    <xf numFmtId="0" fontId="9" fillId="0" borderId="0" xfId="61" applyFont="1" applyBorder="1">
      <alignment/>
      <protection/>
    </xf>
    <xf numFmtId="3" fontId="11" fillId="0" borderId="0" xfId="61" applyNumberFormat="1" applyFont="1" applyBorder="1">
      <alignment/>
      <protection/>
    </xf>
    <xf numFmtId="2" fontId="9" fillId="0" borderId="0" xfId="61" applyNumberFormat="1" applyFont="1" applyBorder="1">
      <alignment/>
      <protection/>
    </xf>
    <xf numFmtId="0" fontId="9" fillId="0" borderId="0" xfId="61" applyFont="1" applyBorder="1" applyAlignment="1" applyProtection="1">
      <alignment horizontal="left"/>
      <protection/>
    </xf>
    <xf numFmtId="0" fontId="11" fillId="0" borderId="0" xfId="61" applyFont="1" applyBorder="1" applyAlignment="1" applyProtection="1">
      <alignment horizontal="left"/>
      <protection/>
    </xf>
    <xf numFmtId="0" fontId="11" fillId="0" borderId="0" xfId="61" applyFont="1" applyBorder="1" applyAlignment="1" applyProtection="1" quotePrefix="1">
      <alignment horizontal="left"/>
      <protection/>
    </xf>
    <xf numFmtId="0" fontId="11" fillId="0" borderId="0" xfId="61" applyFont="1" applyBorder="1">
      <alignment/>
      <protection/>
    </xf>
    <xf numFmtId="0" fontId="11" fillId="0" borderId="0" xfId="58" applyFont="1" applyBorder="1" applyAlignment="1">
      <alignment wrapText="1"/>
      <protection/>
    </xf>
    <xf numFmtId="3" fontId="9" fillId="0" borderId="0" xfId="58" applyNumberFormat="1" applyFont="1" applyFill="1">
      <alignment/>
      <protection/>
    </xf>
    <xf numFmtId="3" fontId="9" fillId="0" borderId="10" xfId="58" applyNumberFormat="1" applyFont="1" applyFill="1" applyBorder="1">
      <alignment/>
      <protection/>
    </xf>
    <xf numFmtId="3" fontId="9" fillId="0" borderId="0" xfId="58" applyNumberFormat="1" applyFont="1" applyFill="1" applyBorder="1">
      <alignment/>
      <protection/>
    </xf>
    <xf numFmtId="0" fontId="9" fillId="0" borderId="0" xfId="58" applyFont="1" applyFill="1">
      <alignment/>
      <protection/>
    </xf>
    <xf numFmtId="3" fontId="9" fillId="0" borderId="12" xfId="58" applyNumberFormat="1" applyFont="1" applyFill="1" applyBorder="1">
      <alignment/>
      <protection/>
    </xf>
    <xf numFmtId="0" fontId="9" fillId="0" borderId="0" xfId="58" applyFont="1" applyFill="1" applyBorder="1">
      <alignment/>
      <protection/>
    </xf>
    <xf numFmtId="14" fontId="11" fillId="0" borderId="10" xfId="60" applyNumberFormat="1" applyFont="1" applyFill="1" applyBorder="1" applyAlignment="1" quotePrefix="1">
      <alignment horizontal="right"/>
      <protection/>
    </xf>
    <xf numFmtId="3" fontId="9" fillId="0" borderId="11" xfId="58" applyNumberFormat="1" applyFont="1" applyFill="1" applyBorder="1">
      <alignment/>
      <protection/>
    </xf>
    <xf numFmtId="14" fontId="11" fillId="0" borderId="10" xfId="61" applyNumberFormat="1" applyFont="1" applyFill="1" applyBorder="1" applyAlignment="1" applyProtection="1" quotePrefix="1">
      <alignment horizontal="right"/>
      <protection/>
    </xf>
    <xf numFmtId="4" fontId="9" fillId="0" borderId="0" xfId="67" applyNumberFormat="1" applyFill="1">
      <alignment/>
      <protection/>
    </xf>
    <xf numFmtId="3" fontId="9" fillId="0" borderId="0" xfId="67" applyNumberFormat="1" applyFill="1">
      <alignment/>
      <protection/>
    </xf>
    <xf numFmtId="3" fontId="9" fillId="0" borderId="10" xfId="67" applyNumberFormat="1" applyFont="1" applyFill="1" applyBorder="1">
      <alignment/>
      <protection/>
    </xf>
    <xf numFmtId="3" fontId="11" fillId="0" borderId="0" xfId="67" applyNumberFormat="1" applyFont="1" applyFill="1">
      <alignment/>
      <protection/>
    </xf>
    <xf numFmtId="3" fontId="9" fillId="0" borderId="0" xfId="67" applyNumberFormat="1" applyFont="1" applyFill="1">
      <alignment/>
      <protection/>
    </xf>
    <xf numFmtId="3" fontId="9" fillId="0" borderId="10" xfId="67" applyNumberFormat="1" applyFill="1" applyBorder="1">
      <alignment/>
      <protection/>
    </xf>
    <xf numFmtId="3" fontId="9" fillId="0" borderId="0" xfId="67" applyNumberFormat="1" applyFill="1" applyBorder="1">
      <alignment/>
      <protection/>
    </xf>
    <xf numFmtId="3" fontId="9" fillId="0" borderId="0" xfId="67" applyNumberFormat="1" applyFont="1" applyFill="1" applyBorder="1">
      <alignment/>
      <protection/>
    </xf>
    <xf numFmtId="0" fontId="9" fillId="0" borderId="0" xfId="72" applyFont="1" applyFill="1">
      <alignment/>
      <protection/>
    </xf>
    <xf numFmtId="173" fontId="9" fillId="0" borderId="0" xfId="72" applyNumberFormat="1" applyFont="1" applyFill="1" applyAlignment="1" quotePrefix="1">
      <alignment horizontal="right"/>
      <protection/>
    </xf>
    <xf numFmtId="3" fontId="9" fillId="0" borderId="0" xfId="72" applyNumberFormat="1" applyFont="1" applyFill="1" applyAlignment="1">
      <alignment horizontal="right"/>
      <protection/>
    </xf>
    <xf numFmtId="0" fontId="0" fillId="0" borderId="0" xfId="72" applyFill="1">
      <alignment/>
      <protection/>
    </xf>
    <xf numFmtId="4" fontId="11" fillId="0" borderId="0" xfId="67" applyNumberFormat="1" applyFont="1" applyFill="1" applyBorder="1" applyAlignment="1">
      <alignment horizontal="center"/>
      <protection/>
    </xf>
    <xf numFmtId="175" fontId="11" fillId="0" borderId="10" xfId="61" applyNumberFormat="1" applyFont="1" applyBorder="1" applyAlignment="1" applyProtection="1">
      <alignment horizontal="right"/>
      <protection/>
    </xf>
    <xf numFmtId="175" fontId="11" fillId="0" borderId="0" xfId="58" applyNumberFormat="1" applyFont="1" applyBorder="1" applyAlignment="1">
      <alignment horizontal="right"/>
      <protection/>
    </xf>
    <xf numFmtId="0" fontId="9" fillId="0" borderId="0" xfId="61" applyFont="1" applyFill="1" applyBorder="1" applyAlignment="1" applyProtection="1" quotePrefix="1">
      <alignment horizontal="left"/>
      <protection/>
    </xf>
    <xf numFmtId="14" fontId="11" fillId="0" borderId="0" xfId="61" applyNumberFormat="1" applyFont="1" applyFill="1" applyBorder="1" applyAlignment="1" applyProtection="1" quotePrefix="1">
      <alignment horizontal="right"/>
      <protection/>
    </xf>
    <xf numFmtId="0" fontId="9" fillId="0" borderId="0" xfId="61" applyFont="1" applyFill="1" applyBorder="1">
      <alignment/>
      <protection/>
    </xf>
    <xf numFmtId="0" fontId="11" fillId="0" borderId="0" xfId="61" applyFont="1" applyFill="1" applyBorder="1" applyAlignment="1" applyProtection="1">
      <alignment horizontal="left"/>
      <protection/>
    </xf>
    <xf numFmtId="3" fontId="11" fillId="0" borderId="0" xfId="61" applyNumberFormat="1" applyFont="1" applyFill="1" applyBorder="1" applyAlignment="1" applyProtection="1">
      <alignment horizontal="right"/>
      <protection/>
    </xf>
    <xf numFmtId="0" fontId="9" fillId="0" borderId="0" xfId="61" applyFont="1" applyFill="1" applyBorder="1" applyAlignment="1" applyProtection="1">
      <alignment horizontal="left"/>
      <protection/>
    </xf>
    <xf numFmtId="3" fontId="9" fillId="0" borderId="0" xfId="61" applyNumberFormat="1" applyFont="1" applyFill="1" applyBorder="1" applyAlignment="1" applyProtection="1">
      <alignment horizontal="right"/>
      <protection/>
    </xf>
    <xf numFmtId="0" fontId="9" fillId="0" borderId="0" xfId="58" applyFont="1" applyFill="1" applyBorder="1" applyAlignment="1">
      <alignment horizontal="left"/>
      <protection/>
    </xf>
    <xf numFmtId="175" fontId="11" fillId="0" borderId="0" xfId="58" applyNumberFormat="1" applyFont="1" applyFill="1" applyBorder="1" applyAlignment="1">
      <alignment horizontal="right"/>
      <protection/>
    </xf>
    <xf numFmtId="175" fontId="11" fillId="0" borderId="0" xfId="58" applyNumberFormat="1" applyFont="1" applyAlignment="1" quotePrefix="1">
      <alignment horizontal="right"/>
      <protection/>
    </xf>
    <xf numFmtId="175" fontId="9" fillId="0" borderId="10" xfId="58" applyNumberFormat="1" applyFont="1" applyBorder="1" applyAlignment="1">
      <alignment horizontal="right"/>
      <protection/>
    </xf>
    <xf numFmtId="175" fontId="9" fillId="0" borderId="0" xfId="58" applyNumberFormat="1" applyFont="1" applyAlignment="1">
      <alignment horizontal="right"/>
      <protection/>
    </xf>
    <xf numFmtId="0" fontId="8" fillId="0" borderId="0" xfId="58" applyFont="1" applyFill="1" applyAlignment="1">
      <alignment horizontal="right"/>
      <protection/>
    </xf>
    <xf numFmtId="0" fontId="11" fillId="0" borderId="0" xfId="58" applyFont="1" applyFill="1" applyAlignment="1">
      <alignment horizontal="right"/>
      <protection/>
    </xf>
    <xf numFmtId="0" fontId="9" fillId="0" borderId="0" xfId="58" applyFont="1" applyFill="1" applyAlignment="1">
      <alignment horizontal="right"/>
      <protection/>
    </xf>
    <xf numFmtId="175" fontId="8" fillId="0" borderId="0" xfId="58" applyNumberFormat="1" applyFont="1" applyAlignment="1">
      <alignment horizontal="right"/>
      <protection/>
    </xf>
    <xf numFmtId="175" fontId="11" fillId="0" borderId="0" xfId="58" applyNumberFormat="1" applyFont="1" applyAlignment="1">
      <alignment horizontal="right"/>
      <protection/>
    </xf>
    <xf numFmtId="175" fontId="11" fillId="0" borderId="0" xfId="58" applyNumberFormat="1" applyFont="1" applyFill="1" applyAlignment="1">
      <alignment horizontal="right"/>
      <protection/>
    </xf>
    <xf numFmtId="175" fontId="9" fillId="0" borderId="0" xfId="58" applyNumberFormat="1" applyFont="1" applyFill="1" applyAlignment="1">
      <alignment horizontal="right"/>
      <protection/>
    </xf>
    <xf numFmtId="175" fontId="9" fillId="0" borderId="10" xfId="58" applyNumberFormat="1" applyFont="1" applyFill="1" applyBorder="1" applyAlignment="1">
      <alignment horizontal="right"/>
      <protection/>
    </xf>
    <xf numFmtId="175" fontId="9" fillId="0" borderId="0" xfId="58" applyNumberFormat="1" applyFont="1" applyFill="1" applyBorder="1" applyAlignment="1">
      <alignment horizontal="right"/>
      <protection/>
    </xf>
    <xf numFmtId="175" fontId="9" fillId="0" borderId="0" xfId="58" applyNumberFormat="1" applyFont="1" applyBorder="1" applyAlignment="1">
      <alignment horizontal="right"/>
      <protection/>
    </xf>
    <xf numFmtId="175" fontId="9" fillId="0" borderId="0" xfId="58" applyNumberFormat="1" applyFont="1" applyAlignment="1" quotePrefix="1">
      <alignment horizontal="right"/>
      <protection/>
    </xf>
    <xf numFmtId="175" fontId="11" fillId="0" borderId="0" xfId="58" applyNumberFormat="1" applyFont="1" applyAlignment="1">
      <alignment horizontal="right" wrapText="1"/>
      <protection/>
    </xf>
    <xf numFmtId="0" fontId="11" fillId="0" borderId="10" xfId="66" applyFont="1" applyFill="1" applyBorder="1" applyAlignment="1" quotePrefix="1">
      <alignment horizontal="right"/>
      <protection/>
    </xf>
    <xf numFmtId="0" fontId="9" fillId="0" borderId="0" xfId="66" applyFont="1" applyFill="1">
      <alignment/>
      <protection/>
    </xf>
    <xf numFmtId="3" fontId="9" fillId="0" borderId="0" xfId="70" applyNumberFormat="1" applyFont="1" applyFill="1">
      <alignment/>
      <protection/>
    </xf>
    <xf numFmtId="0" fontId="11" fillId="0" borderId="10" xfId="66" applyFont="1" applyFill="1" applyBorder="1" applyAlignment="1">
      <alignment horizontal="right"/>
      <protection/>
    </xf>
    <xf numFmtId="175" fontId="9" fillId="0" borderId="0" xfId="66" applyNumberFormat="1" applyFont="1" applyFill="1">
      <alignment/>
      <protection/>
    </xf>
    <xf numFmtId="175" fontId="9" fillId="0" borderId="10" xfId="66" applyNumberFormat="1" applyFont="1" applyFill="1" applyBorder="1">
      <alignment/>
      <protection/>
    </xf>
    <xf numFmtId="0" fontId="11" fillId="0" borderId="0" xfId="68" applyFont="1" applyBorder="1" applyAlignment="1" quotePrefix="1">
      <alignment horizontal="left"/>
      <protection/>
    </xf>
    <xf numFmtId="0" fontId="11" fillId="0" borderId="0" xfId="68" applyFont="1" applyBorder="1">
      <alignment/>
      <protection/>
    </xf>
    <xf numFmtId="3" fontId="11" fillId="0" borderId="0" xfId="68" applyNumberFormat="1" applyFont="1" applyBorder="1" applyAlignment="1">
      <alignment horizontal="right"/>
      <protection/>
    </xf>
    <xf numFmtId="0" fontId="8" fillId="0" borderId="0" xfId="58" applyFont="1" applyFill="1" applyBorder="1">
      <alignment/>
      <protection/>
    </xf>
    <xf numFmtId="0" fontId="11" fillId="0" borderId="0" xfId="58" applyFont="1" applyFill="1" applyBorder="1">
      <alignment/>
      <protection/>
    </xf>
    <xf numFmtId="0" fontId="11" fillId="0" borderId="0" xfId="72" applyFont="1" applyFill="1" applyBorder="1">
      <alignment/>
      <protection/>
    </xf>
    <xf numFmtId="0" fontId="9" fillId="0" borderId="0" xfId="72" applyFont="1" applyFill="1" applyAlignment="1">
      <alignment horizontal="right"/>
      <protection/>
    </xf>
    <xf numFmtId="175" fontId="9" fillId="0" borderId="0" xfId="72" applyNumberFormat="1" applyFont="1">
      <alignment/>
      <protection/>
    </xf>
    <xf numFmtId="173" fontId="9" fillId="0" borderId="0" xfId="72" applyNumberFormat="1" applyFont="1" applyAlignment="1" quotePrefix="1">
      <alignment horizontal="right"/>
      <protection/>
    </xf>
    <xf numFmtId="0" fontId="9" fillId="0" borderId="0" xfId="72" applyFont="1" applyAlignment="1">
      <alignment horizontal="right"/>
      <protection/>
    </xf>
    <xf numFmtId="0" fontId="8" fillId="0" borderId="0" xfId="72" applyFont="1" applyBorder="1" applyAlignment="1">
      <alignment horizontal="right"/>
      <protection/>
    </xf>
    <xf numFmtId="0" fontId="11" fillId="0" borderId="0" xfId="72" applyFont="1" applyBorder="1" applyAlignment="1">
      <alignment horizontal="right"/>
      <protection/>
    </xf>
    <xf numFmtId="0" fontId="0" fillId="0" borderId="0" xfId="72" applyAlignment="1">
      <alignment horizontal="right"/>
      <protection/>
    </xf>
    <xf numFmtId="175" fontId="9" fillId="0" borderId="0" xfId="70" applyNumberFormat="1" applyFont="1" applyFill="1" applyAlignment="1">
      <alignment horizontal="right"/>
      <protection/>
    </xf>
    <xf numFmtId="3" fontId="9" fillId="0" borderId="0" xfId="68" applyNumberFormat="1" applyFont="1" applyFill="1" applyAlignment="1" quotePrefix="1">
      <alignment horizontal="right"/>
      <protection/>
    </xf>
    <xf numFmtId="0" fontId="11" fillId="0" borderId="0" xfId="68" applyFont="1" applyFill="1">
      <alignment/>
      <protection/>
    </xf>
    <xf numFmtId="3" fontId="9" fillId="0" borderId="0" xfId="68" applyNumberFormat="1" applyFont="1" applyFill="1">
      <alignment/>
      <protection/>
    </xf>
    <xf numFmtId="3" fontId="9" fillId="0" borderId="0" xfId="68" applyNumberFormat="1" applyFont="1" applyFill="1" applyBorder="1">
      <alignment/>
      <protection/>
    </xf>
    <xf numFmtId="3" fontId="9" fillId="0" borderId="10" xfId="68" applyNumberFormat="1" applyFont="1" applyFill="1" applyBorder="1">
      <alignment/>
      <protection/>
    </xf>
    <xf numFmtId="3" fontId="11" fillId="0" borderId="0" xfId="68" applyNumberFormat="1" applyFont="1" applyFill="1">
      <alignment/>
      <protection/>
    </xf>
    <xf numFmtId="6" fontId="11" fillId="0" borderId="10" xfId="68" applyNumberFormat="1" applyFont="1" applyFill="1" applyBorder="1" applyAlignment="1" quotePrefix="1">
      <alignment horizontal="right"/>
      <protection/>
    </xf>
    <xf numFmtId="0" fontId="9" fillId="0" borderId="0" xfId="68" applyFont="1" applyFill="1" applyBorder="1">
      <alignment/>
      <protection/>
    </xf>
    <xf numFmtId="0" fontId="9" fillId="0" borderId="0" xfId="68" applyFont="1" applyFill="1">
      <alignment/>
      <protection/>
    </xf>
    <xf numFmtId="175" fontId="9" fillId="0" borderId="0" xfId="68" applyNumberFormat="1" applyFont="1" applyFill="1">
      <alignment/>
      <protection/>
    </xf>
    <xf numFmtId="3" fontId="9" fillId="0" borderId="0" xfId="0" applyNumberFormat="1" applyFont="1" applyAlignment="1">
      <alignment/>
    </xf>
    <xf numFmtId="0" fontId="11"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Border="1" applyAlignment="1">
      <alignment/>
    </xf>
    <xf numFmtId="3" fontId="9" fillId="0" borderId="0" xfId="66" applyNumberFormat="1" applyFont="1" applyFill="1" applyBorder="1">
      <alignment/>
      <protection/>
    </xf>
    <xf numFmtId="0" fontId="9" fillId="0" borderId="0" xfId="66" applyFont="1" applyFill="1" applyBorder="1">
      <alignment/>
      <protection/>
    </xf>
    <xf numFmtId="0" fontId="11" fillId="0" borderId="0" xfId="68" applyFont="1" applyBorder="1" applyAlignment="1">
      <alignment horizontal="right"/>
      <protection/>
    </xf>
    <xf numFmtId="3" fontId="11" fillId="0" borderId="0" xfId="68" applyNumberFormat="1" applyFont="1" applyBorder="1">
      <alignment/>
      <protection/>
    </xf>
    <xf numFmtId="0" fontId="11" fillId="0" borderId="10" xfId="68" applyFont="1" applyFill="1" applyBorder="1" applyAlignment="1" quotePrefix="1">
      <alignment horizontal="right"/>
      <protection/>
    </xf>
    <xf numFmtId="0" fontId="11" fillId="0" borderId="0" xfId="68" applyFont="1" applyFill="1" applyAlignment="1" quotePrefix="1">
      <alignment horizontal="left"/>
      <protection/>
    </xf>
    <xf numFmtId="0" fontId="11" fillId="0" borderId="10" xfId="68" applyFont="1" applyFill="1" applyBorder="1" applyAlignment="1">
      <alignment horizontal="right"/>
      <protection/>
    </xf>
    <xf numFmtId="0" fontId="9" fillId="0" borderId="0" xfId="0" applyFont="1" applyBorder="1" applyAlignment="1" quotePrefix="1">
      <alignment horizontal="center"/>
    </xf>
    <xf numFmtId="0" fontId="9" fillId="0" borderId="0" xfId="0" applyFont="1" applyBorder="1" applyAlignment="1">
      <alignment horizontal="right"/>
    </xf>
    <xf numFmtId="0" fontId="0" fillId="0" borderId="0" xfId="0" applyBorder="1" applyAlignment="1">
      <alignment/>
    </xf>
    <xf numFmtId="0" fontId="9" fillId="0" borderId="10" xfId="0" applyFont="1" applyBorder="1" applyAlignment="1">
      <alignment/>
    </xf>
    <xf numFmtId="3" fontId="11" fillId="0" borderId="0" xfId="58" applyNumberFormat="1" applyFont="1" applyFill="1" applyBorder="1">
      <alignment/>
      <protection/>
    </xf>
    <xf numFmtId="3" fontId="11" fillId="0" borderId="0" xfId="58" applyNumberFormat="1" applyFont="1" applyFill="1">
      <alignment/>
      <protection/>
    </xf>
    <xf numFmtId="2" fontId="9" fillId="0" borderId="0" xfId="58" applyNumberFormat="1" applyFont="1" applyFill="1">
      <alignment/>
      <protection/>
    </xf>
    <xf numFmtId="3" fontId="9" fillId="0" borderId="0" xfId="67" applyNumberFormat="1" applyFont="1" applyFill="1">
      <alignment/>
      <protection/>
    </xf>
    <xf numFmtId="0" fontId="9" fillId="0" borderId="0" xfId="72" applyFont="1" applyFill="1" applyBorder="1">
      <alignment/>
      <protection/>
    </xf>
    <xf numFmtId="2" fontId="9" fillId="0" borderId="0" xfId="72" applyNumberFormat="1" applyFont="1" applyFill="1" applyAlignment="1">
      <alignment horizontal="right"/>
      <protection/>
    </xf>
    <xf numFmtId="3" fontId="9" fillId="0" borderId="0" xfId="72" applyNumberFormat="1" applyFont="1" applyFill="1">
      <alignment/>
      <protection/>
    </xf>
    <xf numFmtId="175" fontId="9" fillId="0" borderId="0" xfId="72" applyNumberFormat="1" applyFont="1" applyFill="1" applyAlignment="1">
      <alignment horizontal="right"/>
      <protection/>
    </xf>
    <xf numFmtId="3" fontId="9" fillId="0" borderId="0" xfId="75" applyNumberFormat="1" applyFill="1">
      <alignment/>
      <protection/>
    </xf>
    <xf numFmtId="0" fontId="13" fillId="0" borderId="0" xfId="69" applyFont="1" applyFill="1" applyAlignment="1">
      <alignment/>
      <protection/>
    </xf>
    <xf numFmtId="3" fontId="9" fillId="0" borderId="0" xfId="69" applyNumberFormat="1" applyFont="1" applyFill="1">
      <alignment/>
      <protection/>
    </xf>
    <xf numFmtId="0" fontId="9" fillId="0" borderId="0" xfId="69" applyFont="1" applyFill="1" applyAlignment="1">
      <alignment/>
      <protection/>
    </xf>
    <xf numFmtId="0" fontId="9" fillId="0" borderId="0" xfId="69" applyFont="1" applyFill="1" applyBorder="1" applyAlignment="1" quotePrefix="1">
      <alignment horizontal="right"/>
      <protection/>
    </xf>
    <xf numFmtId="3" fontId="9" fillId="0" borderId="10" xfId="69" applyNumberFormat="1" applyFont="1" applyFill="1" applyBorder="1">
      <alignment/>
      <protection/>
    </xf>
    <xf numFmtId="0" fontId="9" fillId="0" borderId="0" xfId="69" applyFont="1" applyFill="1">
      <alignment/>
      <protection/>
    </xf>
    <xf numFmtId="0" fontId="9" fillId="0" borderId="0" xfId="69" applyFill="1">
      <alignment/>
      <protection/>
    </xf>
    <xf numFmtId="3" fontId="13" fillId="0" borderId="0" xfId="67" applyNumberFormat="1" applyFont="1">
      <alignment/>
      <protection/>
    </xf>
    <xf numFmtId="3" fontId="9" fillId="0" borderId="0" xfId="75" applyNumberFormat="1">
      <alignment/>
      <protection/>
    </xf>
    <xf numFmtId="0" fontId="9" fillId="0" borderId="0" xfId="66" applyFont="1" applyFill="1" applyAlignment="1">
      <alignment horizontal="right"/>
      <protection/>
    </xf>
    <xf numFmtId="175" fontId="9" fillId="0" borderId="10" xfId="70" applyNumberFormat="1" applyFont="1" applyFill="1" applyBorder="1" applyAlignment="1">
      <alignment horizontal="right"/>
      <protection/>
    </xf>
    <xf numFmtId="175" fontId="9" fillId="0" borderId="0" xfId="66" applyNumberFormat="1" applyFont="1" applyFill="1" applyAlignment="1">
      <alignment horizontal="right"/>
      <protection/>
    </xf>
    <xf numFmtId="3" fontId="11" fillId="0" borderId="0" xfId="67" applyNumberFormat="1" applyFont="1" applyFill="1">
      <alignment/>
      <protection/>
    </xf>
    <xf numFmtId="3" fontId="0" fillId="0" borderId="0" xfId="0" applyNumberFormat="1" applyAlignment="1">
      <alignment/>
    </xf>
    <xf numFmtId="0" fontId="0" fillId="0" borderId="0" xfId="72" applyFont="1">
      <alignment/>
      <protection/>
    </xf>
    <xf numFmtId="3" fontId="9" fillId="0" borderId="0" xfId="67" applyNumberFormat="1" applyFont="1" applyFill="1" applyBorder="1">
      <alignment/>
      <protection/>
    </xf>
    <xf numFmtId="2" fontId="9" fillId="0" borderId="0" xfId="72" applyNumberFormat="1" applyFont="1" applyFill="1" applyAlignment="1" quotePrefix="1">
      <alignment horizontal="right"/>
      <protection/>
    </xf>
    <xf numFmtId="4" fontId="9" fillId="0" borderId="0" xfId="67" applyNumberFormat="1" applyFont="1" applyFill="1">
      <alignment/>
      <protection/>
    </xf>
    <xf numFmtId="3" fontId="9" fillId="0" borderId="10" xfId="67" applyNumberFormat="1" applyFont="1" applyFill="1" applyBorder="1">
      <alignment/>
      <protection/>
    </xf>
    <xf numFmtId="0" fontId="11" fillId="0" borderId="0" xfId="66" applyFont="1" applyFill="1" applyBorder="1" applyAlignment="1" quotePrefix="1">
      <alignment horizontal="right"/>
      <protection/>
    </xf>
    <xf numFmtId="173" fontId="9" fillId="0" borderId="0" xfId="66" applyNumberFormat="1" applyFont="1" applyBorder="1" applyAlignment="1">
      <alignment horizontal="right"/>
      <protection/>
    </xf>
    <xf numFmtId="3" fontId="11" fillId="0" borderId="0" xfId="68" applyNumberFormat="1" applyFont="1" applyFill="1" applyBorder="1" applyAlignment="1">
      <alignment horizontal="right"/>
      <protection/>
    </xf>
    <xf numFmtId="3" fontId="11" fillId="0" borderId="0" xfId="68" applyNumberFormat="1" applyFont="1" applyFill="1" applyBorder="1">
      <alignment/>
      <protection/>
    </xf>
    <xf numFmtId="0" fontId="0" fillId="0" borderId="0" xfId="0" applyFont="1" applyAlignment="1">
      <alignment/>
    </xf>
    <xf numFmtId="3" fontId="9" fillId="0" borderId="0" xfId="69" applyNumberFormat="1" applyFont="1" applyFill="1">
      <alignment/>
      <protection/>
    </xf>
    <xf numFmtId="0" fontId="11" fillId="0" borderId="10" xfId="61" applyFont="1" applyFill="1" applyBorder="1" applyAlignment="1" applyProtection="1" quotePrefix="1">
      <alignment horizontal="right"/>
      <protection/>
    </xf>
    <xf numFmtId="3" fontId="9" fillId="0" borderId="0" xfId="58" applyNumberFormat="1" applyFont="1" applyFill="1" applyAlignment="1">
      <alignment horizontal="right"/>
      <protection/>
    </xf>
    <xf numFmtId="3" fontId="11" fillId="0" borderId="0" xfId="58" applyNumberFormat="1" applyFont="1" applyFill="1" applyAlignment="1">
      <alignment horizontal="right"/>
      <protection/>
    </xf>
    <xf numFmtId="3" fontId="9" fillId="0" borderId="10" xfId="58" applyNumberFormat="1" applyFont="1" applyFill="1" applyBorder="1" applyAlignment="1">
      <alignment horizontal="right"/>
      <protection/>
    </xf>
    <xf numFmtId="3" fontId="9" fillId="0" borderId="0" xfId="58" applyNumberFormat="1" applyFont="1" applyFill="1" applyBorder="1" applyAlignment="1">
      <alignment horizontal="right"/>
      <protection/>
    </xf>
    <xf numFmtId="3" fontId="11" fillId="0" borderId="0" xfId="58" applyNumberFormat="1" applyFont="1" applyFill="1" applyBorder="1" applyAlignment="1">
      <alignment horizontal="right"/>
      <protection/>
    </xf>
    <xf numFmtId="3" fontId="11" fillId="0" borderId="0" xfId="58" applyNumberFormat="1" applyFont="1" applyFill="1" applyAlignment="1" quotePrefix="1">
      <alignment horizontal="right"/>
      <protection/>
    </xf>
    <xf numFmtId="3" fontId="9" fillId="0" borderId="0" xfId="58" applyNumberFormat="1" applyFont="1" applyFill="1" applyAlignment="1" quotePrefix="1">
      <alignment horizontal="right"/>
      <protection/>
    </xf>
    <xf numFmtId="2" fontId="9" fillId="0" borderId="0" xfId="58" applyNumberFormat="1" applyFont="1" applyFill="1" applyAlignment="1">
      <alignment horizontal="right"/>
      <protection/>
    </xf>
    <xf numFmtId="0" fontId="9" fillId="0" borderId="0" xfId="67" applyFont="1" applyBorder="1" applyAlignment="1">
      <alignment horizontal="left" indent="1"/>
      <protection/>
    </xf>
    <xf numFmtId="0" fontId="12" fillId="0" borderId="0" xfId="66" applyFont="1" applyFill="1" applyAlignment="1">
      <alignment horizontal="center"/>
      <protection/>
    </xf>
    <xf numFmtId="0" fontId="0" fillId="0" borderId="0" xfId="0" applyFill="1" applyAlignment="1">
      <alignment/>
    </xf>
    <xf numFmtId="0" fontId="9" fillId="0" borderId="0" xfId="75" applyFill="1">
      <alignment/>
      <protection/>
    </xf>
    <xf numFmtId="0" fontId="11" fillId="0" borderId="10" xfId="69" applyFont="1" applyFill="1" applyBorder="1" applyAlignment="1" quotePrefix="1">
      <alignment horizontal="right"/>
      <protection/>
    </xf>
    <xf numFmtId="0" fontId="9" fillId="0" borderId="0" xfId="66" applyFont="1" applyFill="1" applyAlignment="1">
      <alignment horizontal="left"/>
      <protection/>
    </xf>
    <xf numFmtId="0" fontId="8" fillId="0" borderId="0" xfId="68" applyFont="1" applyFill="1" applyAlignment="1">
      <alignment horizontal="right"/>
      <protection/>
    </xf>
    <xf numFmtId="0" fontId="9" fillId="0" borderId="0" xfId="68" applyFont="1" applyFill="1" applyAlignment="1">
      <alignment horizontal="right"/>
      <protection/>
    </xf>
    <xf numFmtId="3" fontId="9" fillId="0" borderId="0" xfId="68" applyNumberFormat="1" applyFont="1" applyFill="1" applyAlignment="1">
      <alignment horizontal="right"/>
      <protection/>
    </xf>
    <xf numFmtId="0" fontId="11" fillId="0" borderId="0" xfId="66" applyFont="1" applyFill="1">
      <alignment/>
      <protection/>
    </xf>
    <xf numFmtId="0" fontId="11" fillId="0" borderId="0" xfId="66" applyFont="1" applyFill="1" applyAlignment="1">
      <alignment horizontal="right"/>
      <protection/>
    </xf>
    <xf numFmtId="0" fontId="0" fillId="0" borderId="0" xfId="58" applyFill="1">
      <alignment/>
      <protection/>
    </xf>
    <xf numFmtId="0" fontId="11" fillId="0" borderId="0" xfId="69" applyFont="1" applyFill="1">
      <alignment/>
      <protection/>
    </xf>
    <xf numFmtId="0" fontId="9" fillId="0" borderId="0" xfId="69" applyFont="1" applyFill="1">
      <alignment/>
      <protection/>
    </xf>
    <xf numFmtId="0" fontId="9" fillId="0" borderId="0" xfId="0" applyFont="1" applyFill="1" applyAlignment="1">
      <alignment/>
    </xf>
    <xf numFmtId="0" fontId="9" fillId="0" borderId="0" xfId="73" applyFont="1" applyAlignment="1">
      <alignment horizontal="left"/>
      <protection/>
    </xf>
    <xf numFmtId="0" fontId="9" fillId="0" borderId="0" xfId="59" applyFont="1" applyFill="1" applyBorder="1">
      <alignment/>
      <protection/>
    </xf>
    <xf numFmtId="0" fontId="9" fillId="0" borderId="0" xfId="59" applyFont="1" applyFill="1" applyAlignment="1">
      <alignment horizontal="right"/>
      <protection/>
    </xf>
    <xf numFmtId="0" fontId="9" fillId="0" borderId="0" xfId="59" applyFont="1" applyFill="1">
      <alignment/>
      <protection/>
    </xf>
    <xf numFmtId="0" fontId="9" fillId="0" borderId="0" xfId="59" applyFont="1">
      <alignment/>
      <protection/>
    </xf>
    <xf numFmtId="0" fontId="33" fillId="0" borderId="0" xfId="59" applyFont="1">
      <alignment/>
      <protection/>
    </xf>
    <xf numFmtId="0" fontId="8" fillId="0" borderId="0" xfId="59" applyFont="1" applyFill="1" applyBorder="1">
      <alignment/>
      <protection/>
    </xf>
    <xf numFmtId="0" fontId="8" fillId="0" borderId="0" xfId="59" applyFont="1" applyFill="1" applyAlignment="1">
      <alignment horizontal="right"/>
      <protection/>
    </xf>
    <xf numFmtId="0" fontId="9" fillId="0" borderId="0" xfId="59" applyFont="1" applyBorder="1">
      <alignment/>
      <protection/>
    </xf>
    <xf numFmtId="0" fontId="15" fillId="0" borderId="0" xfId="59" applyFont="1">
      <alignment/>
      <protection/>
    </xf>
    <xf numFmtId="0" fontId="11" fillId="0" borderId="0" xfId="59" applyFont="1" applyFill="1" applyBorder="1">
      <alignment/>
      <protection/>
    </xf>
    <xf numFmtId="0" fontId="11" fillId="0" borderId="0" xfId="59" applyFont="1" applyFill="1" applyAlignment="1">
      <alignment horizontal="right"/>
      <protection/>
    </xf>
    <xf numFmtId="14" fontId="11" fillId="0" borderId="10" xfId="62" applyNumberFormat="1" applyFont="1" applyFill="1" applyBorder="1" applyAlignment="1" applyProtection="1" quotePrefix="1">
      <alignment horizontal="right"/>
      <protection/>
    </xf>
    <xf numFmtId="14" fontId="11" fillId="0" borderId="0" xfId="62" applyNumberFormat="1" applyFont="1" applyFill="1" applyBorder="1" applyAlignment="1" applyProtection="1" quotePrefix="1">
      <alignment horizontal="right"/>
      <protection/>
    </xf>
    <xf numFmtId="0" fontId="14" fillId="0" borderId="0" xfId="59" applyFont="1">
      <alignment/>
      <protection/>
    </xf>
    <xf numFmtId="3" fontId="13" fillId="0" borderId="0" xfId="59" applyNumberFormat="1" applyFont="1" applyFill="1" applyAlignment="1">
      <alignment horizontal="right"/>
      <protection/>
    </xf>
    <xf numFmtId="3" fontId="9" fillId="0" borderId="0" xfId="59" applyNumberFormat="1" applyFont="1" applyFill="1">
      <alignment/>
      <protection/>
    </xf>
    <xf numFmtId="3" fontId="9" fillId="0" borderId="0" xfId="59" applyNumberFormat="1" applyFont="1" applyFill="1" applyBorder="1">
      <alignment/>
      <protection/>
    </xf>
    <xf numFmtId="0" fontId="15" fillId="0" borderId="0" xfId="59" applyFont="1" applyFill="1">
      <alignment/>
      <protection/>
    </xf>
    <xf numFmtId="3" fontId="9" fillId="0" borderId="0" xfId="59" applyNumberFormat="1" applyFont="1" applyFill="1" applyAlignment="1">
      <alignment horizontal="right"/>
      <protection/>
    </xf>
    <xf numFmtId="3" fontId="11" fillId="0" borderId="0" xfId="59" applyNumberFormat="1" applyFont="1" applyFill="1" applyBorder="1">
      <alignment/>
      <protection/>
    </xf>
    <xf numFmtId="0" fontId="9" fillId="0" borderId="0" xfId="62" applyFont="1" applyFill="1" applyBorder="1" applyAlignment="1" applyProtection="1" quotePrefix="1">
      <alignment horizontal="left"/>
      <protection/>
    </xf>
    <xf numFmtId="0" fontId="15" fillId="0" borderId="0" xfId="59" applyFont="1" applyBorder="1" applyAlignment="1">
      <alignment wrapText="1"/>
      <protection/>
    </xf>
    <xf numFmtId="0" fontId="11" fillId="0" borderId="0" xfId="62" applyFont="1" applyFill="1" applyBorder="1" applyAlignment="1" applyProtection="1">
      <alignment horizontal="left"/>
      <protection/>
    </xf>
    <xf numFmtId="3" fontId="11" fillId="0" borderId="0" xfId="62" applyNumberFormat="1" applyFont="1" applyFill="1" applyBorder="1" applyAlignment="1" applyProtection="1">
      <alignment horizontal="right"/>
      <protection/>
    </xf>
    <xf numFmtId="3" fontId="14" fillId="0" borderId="0" xfId="64" applyNumberFormat="1" applyFont="1" applyFill="1">
      <alignment/>
      <protection/>
    </xf>
    <xf numFmtId="3" fontId="9" fillId="0" borderId="0" xfId="64" applyNumberFormat="1" applyFont="1" applyFill="1" applyBorder="1">
      <alignment/>
      <protection/>
    </xf>
    <xf numFmtId="3" fontId="9" fillId="0" borderId="10" xfId="59" applyNumberFormat="1" applyFont="1" applyFill="1" applyBorder="1" applyAlignment="1">
      <alignment horizontal="right"/>
      <protection/>
    </xf>
    <xf numFmtId="3" fontId="9" fillId="0" borderId="10" xfId="59" applyNumberFormat="1" applyFont="1" applyFill="1" applyBorder="1">
      <alignment/>
      <protection/>
    </xf>
    <xf numFmtId="3" fontId="9" fillId="0" borderId="10" xfId="64" applyNumberFormat="1" applyFont="1" applyFill="1" applyBorder="1">
      <alignment/>
      <protection/>
    </xf>
    <xf numFmtId="0" fontId="9" fillId="0" borderId="0" xfId="62" applyFont="1" applyFill="1" applyBorder="1" applyAlignment="1" applyProtection="1">
      <alignment horizontal="left"/>
      <protection/>
    </xf>
    <xf numFmtId="3" fontId="9" fillId="0" borderId="0" xfId="62" applyNumberFormat="1" applyFont="1" applyFill="1" applyBorder="1" applyAlignment="1" applyProtection="1">
      <alignment horizontal="right"/>
      <protection/>
    </xf>
    <xf numFmtId="0" fontId="15" fillId="0" borderId="13" xfId="59" applyFont="1" applyBorder="1" applyAlignment="1">
      <alignment wrapText="1"/>
      <protection/>
    </xf>
    <xf numFmtId="3" fontId="14" fillId="0" borderId="13" xfId="59" applyNumberFormat="1" applyFont="1" applyFill="1" applyBorder="1" applyAlignment="1">
      <alignment horizontal="right"/>
      <protection/>
    </xf>
    <xf numFmtId="3" fontId="14" fillId="0" borderId="0" xfId="59" applyNumberFormat="1" applyFont="1" applyFill="1" applyBorder="1">
      <alignment/>
      <protection/>
    </xf>
    <xf numFmtId="0" fontId="9" fillId="0" borderId="0" xfId="62" applyFont="1" applyBorder="1">
      <alignment/>
      <protection/>
    </xf>
    <xf numFmtId="3" fontId="14" fillId="0" borderId="0" xfId="59" applyNumberFormat="1" applyFont="1" applyFill="1" applyBorder="1" applyAlignment="1">
      <alignment horizontal="right"/>
      <protection/>
    </xf>
    <xf numFmtId="3" fontId="9" fillId="0" borderId="0" xfId="59" applyNumberFormat="1" applyFont="1" applyBorder="1">
      <alignment/>
      <protection/>
    </xf>
    <xf numFmtId="0" fontId="11" fillId="0" borderId="0" xfId="62" applyFont="1" applyBorder="1" applyAlignment="1" applyProtection="1" quotePrefix="1">
      <alignment horizontal="left"/>
      <protection/>
    </xf>
    <xf numFmtId="3" fontId="11" fillId="0" borderId="0" xfId="62" applyNumberFormat="1" applyFont="1" applyBorder="1" applyAlignment="1" applyProtection="1">
      <alignment horizontal="right"/>
      <protection/>
    </xf>
    <xf numFmtId="2" fontId="9" fillId="0" borderId="0" xfId="62" applyNumberFormat="1" applyFont="1" applyBorder="1">
      <alignment/>
      <protection/>
    </xf>
    <xf numFmtId="0" fontId="9" fillId="0" borderId="0" xfId="73" applyFont="1" applyFill="1" applyAlignment="1">
      <alignment horizontal="left"/>
      <protection/>
    </xf>
    <xf numFmtId="0" fontId="6" fillId="0" borderId="0" xfId="64" applyFill="1">
      <alignment/>
      <protection/>
    </xf>
    <xf numFmtId="0" fontId="11" fillId="0" borderId="0" xfId="64" applyFont="1" applyFill="1">
      <alignment/>
      <protection/>
    </xf>
    <xf numFmtId="0" fontId="9" fillId="0" borderId="0" xfId="64" applyFont="1" applyFill="1">
      <alignment/>
      <protection/>
    </xf>
    <xf numFmtId="0" fontId="33" fillId="0" borderId="0" xfId="59" applyFont="1" applyFill="1">
      <alignment/>
      <protection/>
    </xf>
    <xf numFmtId="17" fontId="9" fillId="0" borderId="0" xfId="64" applyNumberFormat="1" applyFont="1" applyFill="1" applyBorder="1" applyAlignment="1">
      <alignment horizontal="right" wrapText="1"/>
      <protection/>
    </xf>
    <xf numFmtId="0" fontId="8" fillId="0" borderId="0" xfId="59" applyFont="1" applyFill="1">
      <alignment/>
      <protection/>
    </xf>
    <xf numFmtId="17" fontId="11" fillId="0" borderId="0" xfId="64" applyNumberFormat="1" applyFont="1" applyFill="1" applyBorder="1" applyAlignment="1" quotePrefix="1">
      <alignment horizontal="right"/>
      <protection/>
    </xf>
    <xf numFmtId="0" fontId="9" fillId="0" borderId="0" xfId="64" applyFont="1" applyFill="1" applyBorder="1">
      <alignment/>
      <protection/>
    </xf>
    <xf numFmtId="3" fontId="11" fillId="0" borderId="0" xfId="64" applyNumberFormat="1" applyFont="1" applyFill="1">
      <alignment/>
      <protection/>
    </xf>
    <xf numFmtId="0" fontId="34" fillId="0" borderId="0" xfId="64" applyFont="1" applyFill="1">
      <alignment/>
      <protection/>
    </xf>
    <xf numFmtId="3" fontId="9" fillId="0" borderId="0" xfId="64" applyNumberFormat="1" applyFont="1" applyFill="1">
      <alignment/>
      <protection/>
    </xf>
    <xf numFmtId="3" fontId="14" fillId="0" borderId="0" xfId="64" applyNumberFormat="1" applyFont="1" applyFill="1" applyBorder="1">
      <alignment/>
      <protection/>
    </xf>
    <xf numFmtId="3" fontId="11" fillId="0" borderId="0" xfId="64" applyNumberFormat="1" applyFont="1" applyFill="1" applyBorder="1">
      <alignment/>
      <protection/>
    </xf>
    <xf numFmtId="3" fontId="6" fillId="0" borderId="0" xfId="64" applyNumberFormat="1" applyFill="1">
      <alignment/>
      <protection/>
    </xf>
    <xf numFmtId="0" fontId="6" fillId="0" borderId="0" xfId="64" applyFont="1" applyFill="1">
      <alignment/>
      <protection/>
    </xf>
    <xf numFmtId="3" fontId="34" fillId="0" borderId="0" xfId="64" applyNumberFormat="1" applyFont="1" applyFill="1">
      <alignment/>
      <protection/>
    </xf>
    <xf numFmtId="0" fontId="12" fillId="0" borderId="0" xfId="66" applyFont="1">
      <alignment/>
      <protection/>
    </xf>
    <xf numFmtId="0" fontId="12" fillId="0" borderId="0" xfId="66" applyFont="1" applyFill="1">
      <alignment/>
      <protection/>
    </xf>
    <xf numFmtId="0" fontId="13" fillId="0" borderId="0" xfId="66" applyFont="1" applyFill="1">
      <alignment/>
      <protection/>
    </xf>
    <xf numFmtId="0" fontId="13" fillId="0" borderId="0" xfId="66" applyFont="1">
      <alignment/>
      <protection/>
    </xf>
    <xf numFmtId="3" fontId="13" fillId="0" borderId="10" xfId="70" applyNumberFormat="1" applyFont="1" applyFill="1" applyBorder="1">
      <alignment/>
      <protection/>
    </xf>
    <xf numFmtId="0" fontId="13" fillId="0" borderId="0" xfId="68" applyFont="1">
      <alignment/>
      <protection/>
    </xf>
    <xf numFmtId="0" fontId="11" fillId="0" borderId="10" xfId="0" applyFont="1" applyFill="1" applyBorder="1" applyAlignment="1" quotePrefix="1">
      <alignment horizontal="right"/>
    </xf>
    <xf numFmtId="173" fontId="9" fillId="0" borderId="0" xfId="72" applyNumberFormat="1" applyFont="1" applyFill="1" applyAlignment="1">
      <alignment horizontal="right"/>
      <protection/>
    </xf>
    <xf numFmtId="0" fontId="12" fillId="0" borderId="0" xfId="67" applyFont="1" applyBorder="1">
      <alignment/>
      <protection/>
    </xf>
    <xf numFmtId="0" fontId="9" fillId="0" borderId="0" xfId="68" applyFont="1" applyFill="1" applyBorder="1" applyAlignment="1">
      <alignment horizontal="left"/>
      <protection/>
    </xf>
    <xf numFmtId="0" fontId="12" fillId="0" borderId="0" xfId="69" applyFont="1">
      <alignment/>
      <protection/>
    </xf>
    <xf numFmtId="3" fontId="12" fillId="0" borderId="0" xfId="68" applyNumberFormat="1" applyFont="1" applyFill="1">
      <alignment/>
      <protection/>
    </xf>
    <xf numFmtId="3" fontId="13" fillId="0" borderId="0" xfId="68" applyNumberFormat="1" applyFont="1" applyFill="1">
      <alignment/>
      <protection/>
    </xf>
    <xf numFmtId="3" fontId="9" fillId="0" borderId="10" xfId="70" applyNumberFormat="1" applyFont="1" applyFill="1" applyBorder="1">
      <alignment/>
      <protection/>
    </xf>
    <xf numFmtId="0" fontId="9" fillId="0" borderId="14" xfId="66" applyFont="1" applyFill="1" applyBorder="1">
      <alignment/>
      <protection/>
    </xf>
    <xf numFmtId="0" fontId="11" fillId="0" borderId="14" xfId="66" applyFont="1" applyFill="1" applyBorder="1">
      <alignment/>
      <protection/>
    </xf>
    <xf numFmtId="0" fontId="11" fillId="0" borderId="15" xfId="66" applyFont="1" applyFill="1" applyBorder="1" applyAlignment="1">
      <alignment horizontal="right" wrapText="1"/>
      <protection/>
    </xf>
    <xf numFmtId="0" fontId="11" fillId="0" borderId="10" xfId="66" applyFont="1" applyFill="1" applyBorder="1" applyAlignment="1">
      <alignment horizontal="right" wrapText="1"/>
      <protection/>
    </xf>
    <xf numFmtId="175" fontId="9" fillId="0" borderId="14" xfId="70" applyNumberFormat="1" applyFont="1" applyFill="1" applyBorder="1">
      <alignment/>
      <protection/>
    </xf>
    <xf numFmtId="175" fontId="9" fillId="0" borderId="15" xfId="70" applyNumberFormat="1" applyFont="1" applyFill="1" applyBorder="1">
      <alignment/>
      <protection/>
    </xf>
    <xf numFmtId="3" fontId="9" fillId="0" borderId="0" xfId="70" applyNumberFormat="1" applyFont="1" applyFill="1" applyBorder="1">
      <alignment/>
      <protection/>
    </xf>
    <xf numFmtId="175" fontId="9" fillId="0" borderId="0" xfId="70" applyNumberFormat="1" applyFont="1" applyFill="1">
      <alignment/>
      <protection/>
    </xf>
    <xf numFmtId="175" fontId="9" fillId="0" borderId="10" xfId="68" applyNumberFormat="1" applyFont="1" applyFill="1" applyBorder="1">
      <alignment/>
      <protection/>
    </xf>
    <xf numFmtId="0" fontId="13" fillId="0" borderId="0" xfId="68" applyFont="1" applyFill="1">
      <alignment/>
      <protection/>
    </xf>
    <xf numFmtId="0" fontId="8" fillId="0" borderId="0" xfId="58" applyFont="1" applyFill="1">
      <alignment/>
      <protection/>
    </xf>
    <xf numFmtId="0" fontId="9" fillId="0" borderId="0" xfId="58" applyFont="1" applyFill="1" applyBorder="1" applyAlignment="1" quotePrefix="1">
      <alignment horizontal="left"/>
      <protection/>
    </xf>
    <xf numFmtId="0" fontId="10" fillId="0" borderId="0" xfId="58" applyFont="1" applyFill="1">
      <alignment/>
      <protection/>
    </xf>
    <xf numFmtId="173" fontId="9" fillId="0" borderId="10" xfId="66" applyNumberFormat="1" applyFont="1" applyBorder="1">
      <alignment/>
      <protection/>
    </xf>
    <xf numFmtId="0" fontId="9" fillId="0" borderId="0" xfId="72" applyFont="1" applyFill="1" applyAlignment="1">
      <alignment horizontal="left"/>
      <protection/>
    </xf>
    <xf numFmtId="0" fontId="11" fillId="0" borderId="10" xfId="72" applyFont="1" applyFill="1" applyBorder="1" applyAlignment="1" quotePrefix="1">
      <alignment horizontal="right"/>
      <protection/>
    </xf>
    <xf numFmtId="3" fontId="9" fillId="0" borderId="0" xfId="0" applyNumberFormat="1" applyFont="1" applyFill="1" applyAlignment="1">
      <alignment/>
    </xf>
    <xf numFmtId="0" fontId="9" fillId="0" borderId="0" xfId="75" applyFont="1" applyFill="1">
      <alignment/>
      <protection/>
    </xf>
    <xf numFmtId="0" fontId="11" fillId="0" borderId="10" xfId="62" applyFont="1" applyFill="1" applyBorder="1" applyAlignment="1" applyProtection="1" quotePrefix="1">
      <alignment horizontal="right"/>
      <protection/>
    </xf>
    <xf numFmtId="3" fontId="11" fillId="0" borderId="0" xfId="59" applyNumberFormat="1" applyFont="1" applyFill="1" applyBorder="1" applyAlignment="1">
      <alignment horizontal="right"/>
      <protection/>
    </xf>
    <xf numFmtId="3" fontId="9" fillId="0" borderId="0" xfId="59" applyNumberFormat="1" applyFont="1" applyFill="1" applyBorder="1" applyAlignment="1">
      <alignment horizontal="right"/>
      <protection/>
    </xf>
    <xf numFmtId="3" fontId="11" fillId="0" borderId="0" xfId="59" applyNumberFormat="1" applyFont="1" applyFill="1" applyAlignment="1">
      <alignment horizontal="right"/>
      <protection/>
    </xf>
    <xf numFmtId="0" fontId="9" fillId="0" borderId="0" xfId="67" applyFont="1" applyBorder="1" applyAlignment="1">
      <alignment horizontal="left" indent="1"/>
      <protection/>
    </xf>
    <xf numFmtId="3" fontId="14" fillId="0" borderId="0" xfId="64" applyNumberFormat="1" applyFont="1" applyFill="1" applyBorder="1" applyAlignment="1">
      <alignment wrapText="1"/>
      <protection/>
    </xf>
    <xf numFmtId="0" fontId="14" fillId="0" borderId="10" xfId="67" applyFont="1" applyBorder="1" applyAlignment="1">
      <alignment horizontal="left" indent="1"/>
      <protection/>
    </xf>
    <xf numFmtId="175" fontId="11" fillId="0" borderId="10" xfId="61" applyNumberFormat="1" applyFont="1" applyFill="1" applyBorder="1" applyAlignment="1" applyProtection="1" quotePrefix="1">
      <alignment horizontal="right"/>
      <protection/>
    </xf>
    <xf numFmtId="3" fontId="11" fillId="0" borderId="0" xfId="58" applyNumberFormat="1" applyFont="1" applyFill="1" applyAlignment="1">
      <alignment horizontal="right" wrapText="1"/>
      <protection/>
    </xf>
    <xf numFmtId="0" fontId="14" fillId="0" borderId="0" xfId="59" applyFont="1" applyFill="1">
      <alignment/>
      <protection/>
    </xf>
    <xf numFmtId="3" fontId="0" fillId="0" borderId="0" xfId="0" applyNumberFormat="1" applyFill="1" applyAlignment="1">
      <alignment/>
    </xf>
    <xf numFmtId="0" fontId="11" fillId="0" borderId="0" xfId="0" applyFont="1" applyFill="1" applyAlignment="1">
      <alignment/>
    </xf>
    <xf numFmtId="4" fontId="9" fillId="0" borderId="0" xfId="58" applyNumberFormat="1" applyFont="1" applyFill="1" applyAlignment="1">
      <alignment horizontal="right"/>
      <protection/>
    </xf>
    <xf numFmtId="0" fontId="13" fillId="0" borderId="10" xfId="66" applyFont="1" applyFill="1" applyBorder="1">
      <alignment/>
      <protection/>
    </xf>
    <xf numFmtId="0" fontId="8" fillId="0" borderId="0" xfId="68" applyFont="1" applyFill="1">
      <alignment/>
      <protection/>
    </xf>
    <xf numFmtId="173" fontId="15" fillId="0" borderId="10" xfId="72" applyNumberFormat="1" applyFont="1" applyFill="1" applyBorder="1" applyAlignment="1" quotePrefix="1">
      <alignment horizontal="right"/>
      <protection/>
    </xf>
    <xf numFmtId="4" fontId="9" fillId="0" borderId="0" xfId="64" applyNumberFormat="1" applyFont="1" applyFill="1">
      <alignment/>
      <protection/>
    </xf>
    <xf numFmtId="175" fontId="11" fillId="0" borderId="0" xfId="58" applyNumberFormat="1" applyFont="1" applyFill="1" applyAlignment="1" quotePrefix="1">
      <alignment horizontal="right"/>
      <protection/>
    </xf>
    <xf numFmtId="175" fontId="9" fillId="0" borderId="0" xfId="58" applyNumberFormat="1" applyFont="1" applyFill="1" applyAlignment="1" quotePrefix="1">
      <alignment horizontal="right"/>
      <protection/>
    </xf>
    <xf numFmtId="0" fontId="11" fillId="0" borderId="0" xfId="58" applyFont="1" applyFill="1" applyAlignment="1">
      <alignment horizontal="right" wrapText="1"/>
      <protection/>
    </xf>
    <xf numFmtId="175" fontId="11" fillId="0" borderId="0" xfId="58" applyNumberFormat="1" applyFont="1" applyFill="1" applyAlignment="1">
      <alignment horizontal="right" wrapText="1"/>
      <protection/>
    </xf>
    <xf numFmtId="3" fontId="15" fillId="0" borderId="0" xfId="64" applyNumberFormat="1" applyFont="1" applyFill="1">
      <alignment/>
      <protection/>
    </xf>
    <xf numFmtId="16" fontId="11" fillId="0" borderId="10" xfId="72" applyNumberFormat="1" applyFont="1" applyFill="1" applyBorder="1" applyAlignment="1" quotePrefix="1">
      <alignment horizontal="right"/>
      <protection/>
    </xf>
    <xf numFmtId="0" fontId="9" fillId="0" borderId="0" xfId="72" applyFont="1" applyFill="1" applyBorder="1" applyAlignment="1">
      <alignment horizontal="right"/>
      <protection/>
    </xf>
    <xf numFmtId="3" fontId="14" fillId="0" borderId="0" xfId="72" applyNumberFormat="1" applyFont="1" applyFill="1" applyAlignment="1" quotePrefix="1">
      <alignment horizontal="right"/>
      <protection/>
    </xf>
    <xf numFmtId="0" fontId="14" fillId="0" borderId="0" xfId="66" applyFont="1" applyFill="1">
      <alignment/>
      <protection/>
    </xf>
    <xf numFmtId="3" fontId="14" fillId="0" borderId="0" xfId="66" applyNumberFormat="1" applyFont="1" applyFill="1" applyBorder="1">
      <alignment/>
      <protection/>
    </xf>
    <xf numFmtId="3" fontId="14" fillId="0" borderId="10" xfId="66" applyNumberFormat="1" applyFont="1" applyFill="1" applyBorder="1">
      <alignment/>
      <protection/>
    </xf>
    <xf numFmtId="0" fontId="12" fillId="0" borderId="0" xfId="68" applyFont="1" applyFill="1">
      <alignment/>
      <protection/>
    </xf>
    <xf numFmtId="6" fontId="9" fillId="0" borderId="0" xfId="69" applyNumberFormat="1" applyFont="1" applyFill="1" applyBorder="1" applyAlignment="1">
      <alignment horizontal="left"/>
      <protection/>
    </xf>
    <xf numFmtId="0" fontId="14" fillId="0" borderId="0" xfId="64" applyFont="1" applyFill="1" applyAlignment="1">
      <alignment wrapText="1"/>
      <protection/>
    </xf>
    <xf numFmtId="3" fontId="9" fillId="0" borderId="14" xfId="66" applyNumberFormat="1" applyFont="1" applyFill="1" applyBorder="1">
      <alignment/>
      <protection/>
    </xf>
    <xf numFmtId="3" fontId="9" fillId="0" borderId="15" xfId="66" applyNumberFormat="1" applyFont="1" applyFill="1" applyBorder="1">
      <alignment/>
      <protection/>
    </xf>
    <xf numFmtId="0" fontId="14" fillId="0" borderId="14" xfId="66" applyFont="1" applyFill="1" applyBorder="1">
      <alignment/>
      <protection/>
    </xf>
    <xf numFmtId="3" fontId="14" fillId="0" borderId="14" xfId="66" applyNumberFormat="1" applyFont="1" applyFill="1" applyBorder="1">
      <alignment/>
      <protection/>
    </xf>
    <xf numFmtId="3" fontId="14" fillId="0" borderId="0" xfId="66" applyNumberFormat="1" applyFont="1" applyFill="1">
      <alignment/>
      <protection/>
    </xf>
    <xf numFmtId="3" fontId="14" fillId="0" borderId="15" xfId="66" applyNumberFormat="1" applyFont="1" applyFill="1" applyBorder="1">
      <alignment/>
      <protection/>
    </xf>
    <xf numFmtId="3" fontId="14" fillId="0" borderId="0" xfId="68" applyNumberFormat="1" applyFont="1" applyFill="1">
      <alignment/>
      <protection/>
    </xf>
    <xf numFmtId="3" fontId="9" fillId="0" borderId="0" xfId="58" applyNumberFormat="1" applyFont="1" applyFill="1" applyBorder="1" applyAlignment="1">
      <alignment horizontal="left"/>
      <protection/>
    </xf>
    <xf numFmtId="3" fontId="11" fillId="0" borderId="0" xfId="58" applyNumberFormat="1" applyFont="1" applyFill="1" applyBorder="1" applyAlignment="1" quotePrefix="1">
      <alignment horizontal="right"/>
      <protection/>
    </xf>
    <xf numFmtId="3" fontId="9" fillId="0" borderId="0" xfId="58" applyNumberFormat="1" applyFont="1" applyFill="1" applyBorder="1" applyAlignment="1" quotePrefix="1">
      <alignment horizontal="left"/>
      <protection/>
    </xf>
    <xf numFmtId="3" fontId="11" fillId="0" borderId="0" xfId="58" applyNumberFormat="1" applyFont="1" applyFill="1" applyBorder="1" applyAlignment="1">
      <alignment horizontal="left"/>
      <protection/>
    </xf>
    <xf numFmtId="0" fontId="11" fillId="0" borderId="0" xfId="58" applyFont="1" applyFill="1" applyBorder="1" applyAlignment="1">
      <alignment wrapText="1"/>
      <protection/>
    </xf>
    <xf numFmtId="3" fontId="14" fillId="0" borderId="10" xfId="64" applyNumberFormat="1" applyFont="1" applyFill="1" applyBorder="1">
      <alignment/>
      <protection/>
    </xf>
    <xf numFmtId="0" fontId="34" fillId="0" borderId="0" xfId="64" applyFont="1" applyFill="1" applyBorder="1">
      <alignment/>
      <protection/>
    </xf>
    <xf numFmtId="0" fontId="9" fillId="0" borderId="10" xfId="64" applyFont="1" applyFill="1" applyBorder="1">
      <alignment/>
      <protection/>
    </xf>
    <xf numFmtId="3" fontId="11" fillId="0" borderId="0" xfId="62" applyNumberFormat="1" applyFont="1" applyBorder="1" applyAlignment="1" applyProtection="1" quotePrefix="1">
      <alignment horizontal="left"/>
      <protection/>
    </xf>
    <xf numFmtId="3" fontId="9" fillId="0" borderId="0" xfId="59" applyNumberFormat="1" applyFont="1">
      <alignment/>
      <protection/>
    </xf>
    <xf numFmtId="0" fontId="9" fillId="0" borderId="10" xfId="70" applyFont="1" applyFill="1" applyBorder="1">
      <alignment/>
      <protection/>
    </xf>
    <xf numFmtId="17" fontId="11" fillId="0" borderId="10" xfId="68" applyNumberFormat="1" applyFont="1" applyFill="1" applyBorder="1" applyAlignment="1" quotePrefix="1">
      <alignment horizontal="right"/>
      <protection/>
    </xf>
    <xf numFmtId="175" fontId="9" fillId="0" borderId="0" xfId="72" applyNumberFormat="1" applyFont="1" applyFill="1">
      <alignment/>
      <protection/>
    </xf>
    <xf numFmtId="0" fontId="0" fillId="0" borderId="0" xfId="0" applyFill="1" applyAlignment="1">
      <alignment vertical="center"/>
    </xf>
    <xf numFmtId="0" fontId="9" fillId="0" borderId="0" xfId="75" applyFill="1" applyBorder="1">
      <alignment/>
      <protection/>
    </xf>
    <xf numFmtId="175" fontId="0" fillId="0" borderId="0" xfId="0" applyNumberFormat="1" applyFill="1" applyAlignment="1">
      <alignment/>
    </xf>
    <xf numFmtId="173" fontId="9" fillId="0" borderId="0" xfId="0" applyNumberFormat="1" applyFont="1" applyFill="1" applyBorder="1" applyAlignment="1">
      <alignment/>
    </xf>
    <xf numFmtId="175" fontId="9" fillId="0" borderId="0" xfId="0" applyNumberFormat="1" applyFont="1" applyFill="1" applyBorder="1" applyAlignment="1">
      <alignment/>
    </xf>
    <xf numFmtId="173" fontId="0" fillId="0" borderId="0" xfId="0" applyNumberFormat="1" applyFill="1" applyAlignment="1">
      <alignment/>
    </xf>
    <xf numFmtId="3" fontId="14" fillId="0" borderId="0" xfId="70" applyNumberFormat="1" applyFont="1" applyFill="1">
      <alignment/>
      <protection/>
    </xf>
    <xf numFmtId="3" fontId="14" fillId="0" borderId="0" xfId="68" applyNumberFormat="1" applyFont="1" applyFill="1" applyBorder="1">
      <alignment/>
      <protection/>
    </xf>
    <xf numFmtId="3" fontId="14" fillId="0" borderId="10" xfId="68" applyNumberFormat="1" applyFont="1" applyFill="1" applyBorder="1">
      <alignment/>
      <protection/>
    </xf>
    <xf numFmtId="0" fontId="9" fillId="0" borderId="10" xfId="61" applyFont="1" applyBorder="1" applyAlignment="1" applyProtection="1">
      <alignment horizontal="left"/>
      <protection/>
    </xf>
    <xf numFmtId="0" fontId="9" fillId="0" borderId="0" xfId="61" applyFont="1" applyAlignment="1" applyProtection="1">
      <alignment horizontal="left"/>
      <protection/>
    </xf>
    <xf numFmtId="0" fontId="14" fillId="0" borderId="10" xfId="58" applyFont="1" applyFill="1" applyBorder="1" applyAlignment="1">
      <alignment horizontal="left"/>
      <protection/>
    </xf>
    <xf numFmtId="0" fontId="11" fillId="0" borderId="0" xfId="61" applyFont="1" applyAlignment="1" applyProtection="1">
      <alignment horizontal="left"/>
      <protection/>
    </xf>
    <xf numFmtId="0" fontId="14" fillId="0" borderId="10" xfId="62" applyFont="1" applyBorder="1" applyAlignment="1" applyProtection="1">
      <alignment horizontal="left"/>
      <protection/>
    </xf>
    <xf numFmtId="3" fontId="9" fillId="0" borderId="0" xfId="63" applyNumberFormat="1" applyFont="1" applyAlignment="1">
      <alignment wrapText="1"/>
      <protection/>
    </xf>
    <xf numFmtId="3" fontId="9" fillId="0" borderId="0" xfId="65" applyNumberFormat="1" applyFont="1" applyFill="1" applyAlignment="1">
      <alignment horizontal="left" wrapText="1" indent="1"/>
      <protection/>
    </xf>
    <xf numFmtId="3" fontId="14" fillId="0" borderId="10" xfId="65" applyNumberFormat="1" applyFont="1" applyFill="1" applyBorder="1" applyAlignment="1">
      <alignment horizontal="left" wrapText="1" indent="1"/>
      <protection/>
    </xf>
    <xf numFmtId="0" fontId="9" fillId="0" borderId="10" xfId="65" applyFont="1" applyFill="1" applyBorder="1">
      <alignment/>
      <protection/>
    </xf>
    <xf numFmtId="6" fontId="9" fillId="0" borderId="10" xfId="60" applyNumberFormat="1" applyFont="1" applyBorder="1">
      <alignment/>
      <protection/>
    </xf>
    <xf numFmtId="0" fontId="9" fillId="0" borderId="0" xfId="0" applyFont="1" applyAlignment="1">
      <alignment horizontal="left" wrapText="1" indent="1"/>
    </xf>
    <xf numFmtId="0" fontId="9" fillId="0" borderId="10" xfId="0" applyFont="1" applyBorder="1" applyAlignment="1">
      <alignment horizontal="left" wrapText="1" indent="1"/>
    </xf>
    <xf numFmtId="0" fontId="14" fillId="0" borderId="0" xfId="0" applyFont="1" applyAlignment="1">
      <alignment wrapText="1"/>
    </xf>
    <xf numFmtId="0" fontId="9" fillId="0" borderId="10" xfId="58" applyFont="1" applyBorder="1" applyAlignment="1" quotePrefix="1">
      <alignment horizontal="left" wrapText="1" indent="1"/>
      <protection/>
    </xf>
    <xf numFmtId="0" fontId="9" fillId="0" borderId="0" xfId="60" applyFont="1" applyBorder="1">
      <alignment/>
      <protection/>
    </xf>
    <xf numFmtId="6" fontId="9" fillId="0" borderId="10" xfId="67" applyNumberFormat="1" applyFont="1" applyBorder="1" applyAlignment="1">
      <alignment horizontal="left"/>
      <protection/>
    </xf>
    <xf numFmtId="0" fontId="14" fillId="0" borderId="0" xfId="67" applyFont="1" applyAlignment="1">
      <alignment horizontal="left" indent="1"/>
      <protection/>
    </xf>
    <xf numFmtId="0" fontId="9" fillId="0" borderId="0" xfId="67" applyFont="1" applyAlignment="1">
      <alignment wrapText="1"/>
      <protection/>
    </xf>
    <xf numFmtId="0" fontId="9" fillId="0" borderId="0" xfId="67" applyFont="1" applyAlignment="1">
      <alignment horizontal="left" wrapText="1" indent="1"/>
      <protection/>
    </xf>
    <xf numFmtId="0" fontId="9" fillId="0" borderId="10" xfId="63" applyFont="1" applyBorder="1">
      <alignment/>
      <protection/>
    </xf>
    <xf numFmtId="17" fontId="11" fillId="0" borderId="10" xfId="63" applyNumberFormat="1" applyFont="1" applyBorder="1" applyAlignment="1">
      <alignment horizontal="right" wrapText="1"/>
      <protection/>
    </xf>
    <xf numFmtId="1" fontId="11" fillId="0" borderId="10" xfId="61" applyNumberFormat="1" applyFont="1" applyBorder="1" applyAlignment="1" applyProtection="1">
      <alignment horizontal="right" wrapText="1"/>
      <protection/>
    </xf>
    <xf numFmtId="0" fontId="11" fillId="0" borderId="0" xfId="63" applyFont="1" applyFill="1">
      <alignment/>
      <protection/>
    </xf>
    <xf numFmtId="0" fontId="9" fillId="0" borderId="0" xfId="0" applyFont="1" applyBorder="1" applyAlignment="1">
      <alignment horizontal="left" indent="1"/>
    </xf>
    <xf numFmtId="0" fontId="9" fillId="0" borderId="0" xfId="63" applyFont="1" applyAlignment="1">
      <alignment wrapText="1"/>
      <protection/>
    </xf>
    <xf numFmtId="0" fontId="9" fillId="0" borderId="10" xfId="67" applyFont="1" applyBorder="1" applyAlignment="1">
      <alignment horizontal="left" wrapText="1" indent="1"/>
      <protection/>
    </xf>
    <xf numFmtId="0" fontId="9" fillId="0" borderId="0" xfId="63" applyFont="1" applyBorder="1">
      <alignment/>
      <protection/>
    </xf>
    <xf numFmtId="0" fontId="9" fillId="0" borderId="0" xfId="0" applyFont="1" applyFill="1" applyBorder="1" applyAlignment="1" quotePrefix="1">
      <alignment horizontal="center"/>
    </xf>
    <xf numFmtId="173" fontId="9" fillId="0" borderId="0" xfId="0" applyNumberFormat="1" applyFont="1" applyFill="1" applyBorder="1" applyAlignment="1" quotePrefix="1">
      <alignment horizontal="right"/>
    </xf>
    <xf numFmtId="175" fontId="9" fillId="0" borderId="0" xfId="0" applyNumberFormat="1" applyFont="1" applyFill="1" applyBorder="1" applyAlignment="1" quotePrefix="1">
      <alignment horizontal="right"/>
    </xf>
    <xf numFmtId="0" fontId="9" fillId="0" borderId="0" xfId="0" applyFont="1" applyFill="1" applyBorder="1" applyAlignment="1" quotePrefix="1">
      <alignment horizontal="right"/>
    </xf>
    <xf numFmtId="0" fontId="9" fillId="0" borderId="0" xfId="0" applyFont="1" applyFill="1" applyBorder="1" applyAlignment="1">
      <alignment/>
    </xf>
    <xf numFmtId="0" fontId="0" fillId="0" borderId="0" xfId="0" applyFill="1" applyBorder="1" applyAlignment="1">
      <alignment/>
    </xf>
    <xf numFmtId="173" fontId="9" fillId="0" borderId="10" xfId="0" applyNumberFormat="1" applyFont="1" applyFill="1" applyBorder="1" applyAlignment="1">
      <alignment/>
    </xf>
    <xf numFmtId="0" fontId="9" fillId="0" borderId="10" xfId="0" applyFont="1" applyFill="1" applyBorder="1" applyAlignment="1">
      <alignment/>
    </xf>
    <xf numFmtId="175" fontId="9" fillId="0" borderId="10" xfId="0" applyNumberFormat="1" applyFont="1" applyFill="1" applyBorder="1" applyAlignment="1">
      <alignment/>
    </xf>
    <xf numFmtId="0" fontId="9" fillId="0" borderId="0" xfId="72" applyFont="1" applyAlignment="1">
      <alignment horizontal="left" wrapText="1"/>
      <protection/>
    </xf>
    <xf numFmtId="0" fontId="9" fillId="0" borderId="10" xfId="66" applyFont="1" applyFill="1" applyBorder="1" applyAlignment="1">
      <alignment horizontal="left"/>
      <protection/>
    </xf>
    <xf numFmtId="0" fontId="11" fillId="0" borderId="15" xfId="66" applyFont="1" applyFill="1" applyBorder="1" applyAlignment="1">
      <alignment horizontal="right"/>
      <protection/>
    </xf>
    <xf numFmtId="0" fontId="9" fillId="0" borderId="0" xfId="70" applyFont="1" applyFill="1">
      <alignment/>
      <protection/>
    </xf>
    <xf numFmtId="0" fontId="9" fillId="0" borderId="0" xfId="70" applyFont="1" applyFill="1" applyAlignment="1">
      <alignment wrapText="1"/>
      <protection/>
    </xf>
    <xf numFmtId="0" fontId="9" fillId="0" borderId="0" xfId="70" applyFont="1" applyFill="1" applyBorder="1">
      <alignment/>
      <protection/>
    </xf>
    <xf numFmtId="49" fontId="11" fillId="0" borderId="10" xfId="68" applyNumberFormat="1" applyFont="1" applyFill="1" applyBorder="1" applyAlignment="1">
      <alignment horizontal="right"/>
      <protection/>
    </xf>
    <xf numFmtId="0" fontId="9" fillId="0" borderId="10" xfId="68" applyFont="1" applyFill="1" applyBorder="1">
      <alignment/>
      <protection/>
    </xf>
    <xf numFmtId="0" fontId="11" fillId="0" borderId="0" xfId="0" applyFont="1" applyAlignment="1">
      <alignment wrapText="1"/>
    </xf>
    <xf numFmtId="0" fontId="9" fillId="0" borderId="10" xfId="0" applyFont="1" applyBorder="1" applyAlignment="1">
      <alignment wrapText="1"/>
    </xf>
    <xf numFmtId="0" fontId="9" fillId="0" borderId="0" xfId="0" applyFont="1" applyAlignment="1">
      <alignment wrapText="1"/>
    </xf>
    <xf numFmtId="6" fontId="9" fillId="0" borderId="10" xfId="68" applyNumberFormat="1" applyFont="1" applyBorder="1">
      <alignment/>
      <protection/>
    </xf>
    <xf numFmtId="0" fontId="9" fillId="0" borderId="0" xfId="70" applyFont="1" applyBorder="1">
      <alignment/>
      <protection/>
    </xf>
    <xf numFmtId="0" fontId="9" fillId="0" borderId="0" xfId="68" applyFont="1" applyBorder="1" applyAlignment="1">
      <alignment horizontal="left"/>
      <protection/>
    </xf>
    <xf numFmtId="0" fontId="11" fillId="0" borderId="0" xfId="68" applyFont="1" applyAlignment="1">
      <alignment horizontal="left"/>
      <protection/>
    </xf>
    <xf numFmtId="0" fontId="9" fillId="0" borderId="10" xfId="66" applyFont="1" applyBorder="1" applyAlignment="1">
      <alignment horizontal="left"/>
      <protection/>
    </xf>
    <xf numFmtId="0" fontId="9" fillId="0" borderId="0" xfId="70" applyFont="1" applyAlignment="1">
      <alignment wrapText="1"/>
      <protection/>
    </xf>
    <xf numFmtId="0" fontId="14" fillId="0" borderId="0" xfId="58" applyFont="1" applyBorder="1" applyAlignment="1">
      <alignment horizontal="left"/>
      <protection/>
    </xf>
    <xf numFmtId="0" fontId="14" fillId="0" borderId="0" xfId="0" applyFont="1" applyAlignment="1">
      <alignment/>
    </xf>
    <xf numFmtId="0" fontId="14" fillId="0" borderId="0" xfId="75" applyFont="1">
      <alignment/>
      <protection/>
    </xf>
    <xf numFmtId="0" fontId="14" fillId="0" borderId="0" xfId="75" applyFont="1" applyAlignment="1">
      <alignment horizontal="left" indent="1"/>
      <protection/>
    </xf>
    <xf numFmtId="0" fontId="14" fillId="0" borderId="0" xfId="0" applyFont="1" applyAlignment="1">
      <alignment horizontal="left" wrapText="1" indent="1"/>
    </xf>
    <xf numFmtId="0" fontId="11" fillId="0" borderId="0" xfId="69" applyFont="1">
      <alignment/>
      <protection/>
    </xf>
    <xf numFmtId="6" fontId="9" fillId="0" borderId="10" xfId="69" applyNumberFormat="1" applyFont="1" applyBorder="1" applyAlignment="1">
      <alignment horizontal="left"/>
      <protection/>
    </xf>
    <xf numFmtId="0" fontId="9" fillId="0" borderId="0" xfId="69" applyFont="1" applyAlignment="1">
      <alignment horizontal="left"/>
      <protection/>
    </xf>
    <xf numFmtId="0" fontId="9" fillId="0" borderId="0" xfId="69" applyFont="1" applyAlignment="1">
      <alignment horizontal="left" indent="1"/>
      <protection/>
    </xf>
    <xf numFmtId="6" fontId="9" fillId="0" borderId="0" xfId="69" applyNumberFormat="1" applyFont="1" applyBorder="1" applyAlignment="1">
      <alignment horizontal="left"/>
      <protection/>
    </xf>
    <xf numFmtId="0" fontId="8" fillId="0" borderId="0" xfId="0" applyFont="1" applyAlignment="1">
      <alignment wrapText="1"/>
    </xf>
    <xf numFmtId="0" fontId="0" fillId="0" borderId="0" xfId="0" applyAlignment="1">
      <alignment/>
    </xf>
    <xf numFmtId="0" fontId="9" fillId="0" borderId="0" xfId="72" applyFont="1" applyFill="1" applyAlignment="1">
      <alignment horizontal="left" wrapText="1"/>
      <protection/>
    </xf>
    <xf numFmtId="0" fontId="9" fillId="0" borderId="0" xfId="69" applyFont="1" applyFill="1" applyAlignment="1">
      <alignment wrapText="1"/>
      <protection/>
    </xf>
    <xf numFmtId="0" fontId="9" fillId="0" borderId="0" xfId="68" applyFont="1" applyAlignment="1">
      <alignment vertical="top" wrapText="1"/>
      <protection/>
    </xf>
    <xf numFmtId="0" fontId="9" fillId="0" borderId="0" xfId="68" applyFont="1" applyAlignment="1">
      <alignment wrapText="1"/>
      <protection/>
    </xf>
    <xf numFmtId="0" fontId="0" fillId="0" borderId="0" xfId="0" applyAlignment="1">
      <alignment wrapText="1"/>
    </xf>
    <xf numFmtId="0" fontId="9" fillId="0" borderId="0" xfId="69" applyFont="1" applyAlignment="1">
      <alignment wrapText="1"/>
      <protection/>
    </xf>
    <xf numFmtId="0" fontId="9" fillId="0" borderId="0" xfId="0" applyFont="1" applyAlignment="1">
      <alignment wrapText="1"/>
    </xf>
    <xf numFmtId="0" fontId="9" fillId="0" borderId="0" xfId="69" applyFont="1" applyAlignment="1">
      <alignment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Followed Hyperlink" xfId="39"/>
    <cellStyle name="Bad" xfId="40"/>
    <cellStyle name="Calculation" xfId="41"/>
    <cellStyle name="Check Cell" xfId="42"/>
    <cellStyle name="Comma [0]_Sheet10" xfId="43"/>
    <cellStyle name="Comma_Sheet10" xfId="44"/>
    <cellStyle name="Currency [0]_Sheet10" xfId="45"/>
    <cellStyle name="Currency_Sheet10" xfId="46"/>
    <cellStyle name="Comma"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ali_1001 L&amp;T OYJ VUOSIKERTOMUS 2003" xfId="58"/>
    <cellStyle name="Normaali_1001 L&amp;T OYJ VUOSIKERTOMUS 2003_IAS1_laskelmat malli" xfId="59"/>
    <cellStyle name="Normaali_IFRS TASE" xfId="60"/>
    <cellStyle name="Normaali_IFRS- TULOSLASKELMA MALLIT" xfId="61"/>
    <cellStyle name="Normaali_IFRS- TULOSLASKELMA MALLIT_IAS1_laskelmat malli" xfId="62"/>
    <cellStyle name="Normaali_LTKASSAVIRTA2000" xfId="63"/>
    <cellStyle name="Normaali_LTKASSAVIRTA2000_IAS1_laskelmat malli" xfId="64"/>
    <cellStyle name="Normaali_LTKASSAVIRTA2000_PÖRSSI Q1 2009" xfId="65"/>
    <cellStyle name="Normaali_MATLIIKEV" xfId="66"/>
    <cellStyle name="Normaali_OYJRAHLASKELMA" xfId="67"/>
    <cellStyle name="Normaali_PROFORMA092001" xfId="68"/>
    <cellStyle name="Normaali_PÖRSSI Q1 2006" xfId="69"/>
    <cellStyle name="Normaali_pörssi062000" xfId="70"/>
    <cellStyle name="Normaali_rahlaskVUOSIKERT" xfId="71"/>
    <cellStyle name="Normaali_Tunnusluvut032000" xfId="72"/>
    <cellStyle name="Normaali_Tunnusluvut032000_IAS1_laskelmat malli" xfId="73"/>
    <cellStyle name="Normaali_Työkirja2" xfId="74"/>
    <cellStyle name="Normaali_Verot" xfId="75"/>
    <cellStyle name="Normal_Sheet10" xfId="76"/>
    <cellStyle name="Note" xfId="77"/>
    <cellStyle name="Output" xfId="78"/>
    <cellStyle name="Pilkku_B INV 2002" xfId="79"/>
    <cellStyle name="Percent" xfId="80"/>
    <cellStyle name="Comma [0]" xfId="81"/>
    <cellStyle name="Currency [0]" xfId="82"/>
    <cellStyle name="Title" xfId="83"/>
    <cellStyle name="Total" xfId="84"/>
    <cellStyle name="Currency" xfId="85"/>
    <cellStyle name="Warning Text"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ousosasto\IFRS-KONSERNILASKENTA_Laura%20Aarnio\tp2009\032009\Virrat%20kiinteist&#246;%20ja%20ppa-arv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IFRS%20TILINP&#196;&#196;T&#214;KSET\12%202005\OV%20JA%20MUUT%20VEL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TEMP\nelj&#228;nneksitt&#228;in%20ilman%20nimenmuutoskulu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workbookViewId="0" topLeftCell="A1">
      <selection activeCell="A23" sqref="A23"/>
    </sheetView>
  </sheetViews>
  <sheetFormatPr defaultColWidth="9.140625" defaultRowHeight="12.75"/>
  <cols>
    <col min="1" max="1" width="32.8515625" style="2" customWidth="1"/>
    <col min="2" max="2" width="10.28125" style="106" customWidth="1"/>
    <col min="3" max="3" width="10.28125" style="139" customWidth="1"/>
    <col min="4" max="7" width="10.28125" style="136" customWidth="1"/>
    <col min="8" max="8" width="10.28125" style="2" customWidth="1"/>
    <col min="9" max="10" width="9.140625" style="2" customWidth="1"/>
    <col min="11" max="11" width="26.00390625" style="2" customWidth="1"/>
    <col min="12" max="16384" width="9.140625" style="2" customWidth="1"/>
  </cols>
  <sheetData>
    <row r="1" ht="12.75">
      <c r="A1" s="253" t="s">
        <v>3</v>
      </c>
    </row>
    <row r="3" spans="1:8" ht="15.75">
      <c r="A3" s="1" t="s">
        <v>24</v>
      </c>
      <c r="B3" s="158"/>
      <c r="C3" s="137"/>
      <c r="D3" s="140"/>
      <c r="E3" s="140"/>
      <c r="F3" s="140"/>
      <c r="G3" s="140"/>
      <c r="H3" s="104"/>
    </row>
    <row r="4" spans="1:8" ht="12.75">
      <c r="A4" s="4"/>
      <c r="B4" s="159"/>
      <c r="C4" s="138"/>
      <c r="D4" s="141"/>
      <c r="E4" s="141"/>
      <c r="F4" s="141"/>
      <c r="G4" s="141"/>
      <c r="H4" s="104"/>
    </row>
    <row r="5" spans="1:8" ht="12.75">
      <c r="A5" s="403" t="s">
        <v>25</v>
      </c>
      <c r="B5" s="229" t="s">
        <v>16</v>
      </c>
      <c r="C5" s="229" t="s">
        <v>13</v>
      </c>
      <c r="D5" s="123" t="s">
        <v>23</v>
      </c>
      <c r="E5" s="350" t="s">
        <v>17</v>
      </c>
      <c r="F5" s="350" t="s">
        <v>18</v>
      </c>
      <c r="G5" s="123" t="s">
        <v>23</v>
      </c>
      <c r="H5" s="109" t="s">
        <v>10</v>
      </c>
    </row>
    <row r="6" spans="3:8" ht="12.75">
      <c r="C6" s="230"/>
      <c r="D6" s="143"/>
      <c r="E6" s="143"/>
      <c r="F6" s="143"/>
      <c r="H6" s="101"/>
    </row>
    <row r="7" spans="1:13" s="104" customFormat="1" ht="12.75">
      <c r="A7" s="4" t="s">
        <v>26</v>
      </c>
      <c r="B7" s="195">
        <v>140739</v>
      </c>
      <c r="C7" s="231">
        <v>151243</v>
      </c>
      <c r="D7" s="142">
        <f>(B7-C7)/C7*100</f>
        <v>-6.945114815231118</v>
      </c>
      <c r="E7" s="231">
        <v>434265</v>
      </c>
      <c r="F7" s="231">
        <v>452938</v>
      </c>
      <c r="G7" s="142">
        <f>(E7-F7)/F7*100</f>
        <v>-4.122639301626271</v>
      </c>
      <c r="H7" s="196">
        <v>605996</v>
      </c>
      <c r="K7" s="125"/>
      <c r="L7" s="126"/>
      <c r="M7" s="106"/>
    </row>
    <row r="8" spans="1:13" s="104" customFormat="1" ht="12.75">
      <c r="A8" s="6" t="s">
        <v>27</v>
      </c>
      <c r="B8" s="102">
        <v>-117933</v>
      </c>
      <c r="C8" s="232">
        <v>-129016</v>
      </c>
      <c r="D8" s="144">
        <f>(B8-C8)/C8*100</f>
        <v>-8.590407391331308</v>
      </c>
      <c r="E8" s="232">
        <v>-373212</v>
      </c>
      <c r="F8" s="232">
        <v>-396756</v>
      </c>
      <c r="G8" s="144">
        <f>(E8-F8)/F8*100</f>
        <v>-5.934125759912893</v>
      </c>
      <c r="H8" s="102">
        <v>-533681</v>
      </c>
      <c r="K8" s="128"/>
      <c r="L8" s="129"/>
      <c r="M8" s="106"/>
    </row>
    <row r="9" spans="1:13" s="104" customFormat="1" ht="12.75">
      <c r="A9" s="4" t="s">
        <v>28</v>
      </c>
      <c r="B9" s="195">
        <f>B7+B8</f>
        <v>22806</v>
      </c>
      <c r="C9" s="231">
        <f>C7+C8</f>
        <v>22227</v>
      </c>
      <c r="D9" s="142">
        <f>(B9-C9)/C9*100</f>
        <v>2.6049399379133487</v>
      </c>
      <c r="E9" s="195">
        <f>E7+E8</f>
        <v>61053</v>
      </c>
      <c r="F9" s="195">
        <f>F7+F8</f>
        <v>56182</v>
      </c>
      <c r="G9" s="142">
        <f>(E9-F9)/F9*100</f>
        <v>8.670036666548004</v>
      </c>
      <c r="H9" s="196">
        <f>H8+H7</f>
        <v>72315</v>
      </c>
      <c r="K9" s="128"/>
      <c r="L9" s="129"/>
      <c r="M9" s="106"/>
    </row>
    <row r="10" spans="2:13" s="104" customFormat="1" ht="12.75">
      <c r="B10" s="103"/>
      <c r="C10" s="230"/>
      <c r="D10" s="143"/>
      <c r="E10" s="230"/>
      <c r="F10" s="230"/>
      <c r="G10" s="143"/>
      <c r="H10" s="101"/>
      <c r="K10" s="128"/>
      <c r="L10" s="129"/>
      <c r="M10" s="106"/>
    </row>
    <row r="11" spans="1:13" s="104" customFormat="1" ht="12.75">
      <c r="A11" s="7" t="s">
        <v>29</v>
      </c>
      <c r="B11" s="230">
        <v>652</v>
      </c>
      <c r="C11" s="230">
        <v>2016</v>
      </c>
      <c r="D11" s="143">
        <f>(B11-C11)/C11*100</f>
        <v>-67.65873015873017</v>
      </c>
      <c r="E11" s="230">
        <v>1996</v>
      </c>
      <c r="F11" s="230">
        <v>17888</v>
      </c>
      <c r="G11" s="143">
        <f>(E11-F11)/F11*100</f>
        <v>-88.84168157423971</v>
      </c>
      <c r="H11" s="101">
        <v>21708</v>
      </c>
      <c r="K11" s="130"/>
      <c r="L11" s="131"/>
      <c r="M11" s="106"/>
    </row>
    <row r="12" spans="1:13" s="104" customFormat="1" ht="12.75">
      <c r="A12" s="404" t="s">
        <v>30</v>
      </c>
      <c r="B12" s="230">
        <v>-3028</v>
      </c>
      <c r="C12" s="230">
        <v>-3491</v>
      </c>
      <c r="D12" s="143">
        <f>(B12-C12)/C12*100</f>
        <v>-13.262675451160124</v>
      </c>
      <c r="E12" s="230">
        <v>-10794</v>
      </c>
      <c r="F12" s="230">
        <v>-11711</v>
      </c>
      <c r="G12" s="143">
        <f>(E12-F12)/F12*100</f>
        <v>-7.830245068738792</v>
      </c>
      <c r="H12" s="101">
        <v>-16228</v>
      </c>
      <c r="K12" s="130"/>
      <c r="L12" s="131"/>
      <c r="M12" s="106"/>
    </row>
    <row r="13" spans="1:13" s="104" customFormat="1" ht="12.75">
      <c r="A13" s="96" t="s">
        <v>31</v>
      </c>
      <c r="B13" s="230">
        <v>-3006</v>
      </c>
      <c r="C13" s="230">
        <v>-2941</v>
      </c>
      <c r="D13" s="143">
        <f>(B13-C13)/C13*100</f>
        <v>2.2101326079564774</v>
      </c>
      <c r="E13" s="230">
        <v>-8538</v>
      </c>
      <c r="F13" s="230">
        <v>-9232</v>
      </c>
      <c r="G13" s="143">
        <f>(E13-F13)/F13*100</f>
        <v>-7.51733102253033</v>
      </c>
      <c r="H13" s="101">
        <v>-12105</v>
      </c>
      <c r="K13" s="127"/>
      <c r="L13" s="131"/>
      <c r="M13" s="106"/>
    </row>
    <row r="14" spans="1:13" s="104" customFormat="1" ht="12.75">
      <c r="A14" s="8" t="s">
        <v>32</v>
      </c>
      <c r="B14" s="233">
        <v>-515</v>
      </c>
      <c r="C14" s="233">
        <v>-228</v>
      </c>
      <c r="D14" s="145">
        <f>(B14-C14)/C14*100</f>
        <v>125.87719298245614</v>
      </c>
      <c r="E14" s="233">
        <v>-1957</v>
      </c>
      <c r="F14" s="233">
        <v>-2510</v>
      </c>
      <c r="G14" s="143">
        <f>(E14-F14)/F14*100</f>
        <v>-22.03187250996016</v>
      </c>
      <c r="H14" s="103">
        <v>-7102</v>
      </c>
      <c r="J14" s="101"/>
      <c r="K14" s="128"/>
      <c r="L14" s="129"/>
      <c r="M14" s="106"/>
    </row>
    <row r="15" spans="1:13" s="104" customFormat="1" ht="12.75">
      <c r="A15" s="405" t="s">
        <v>33</v>
      </c>
      <c r="B15" s="232"/>
      <c r="C15" s="232"/>
      <c r="D15" s="144"/>
      <c r="E15" s="232"/>
      <c r="F15" s="232"/>
      <c r="G15" s="144"/>
      <c r="H15" s="102">
        <v>-3090</v>
      </c>
      <c r="J15" s="101"/>
      <c r="K15" s="128"/>
      <c r="L15" s="129"/>
      <c r="M15" s="106"/>
    </row>
    <row r="16" spans="1:13" s="104" customFormat="1" ht="12.75">
      <c r="A16" s="9" t="s">
        <v>34</v>
      </c>
      <c r="B16" s="234">
        <f>SUM(B9:B15)</f>
        <v>16909</v>
      </c>
      <c r="C16" s="234">
        <f>SUM(C9:C15)</f>
        <v>17583</v>
      </c>
      <c r="D16" s="133">
        <f>(B16-C16)/C16*100</f>
        <v>-3.8332480236592166</v>
      </c>
      <c r="E16" s="234">
        <f>SUM(E9:E15)</f>
        <v>41760</v>
      </c>
      <c r="F16" s="234">
        <f>SUM(F9:F15)</f>
        <v>50617</v>
      </c>
      <c r="G16" s="133">
        <f>(E16-F16)/F16*100</f>
        <v>-17.498073769682122</v>
      </c>
      <c r="H16" s="196">
        <f>SUM(H9:H15)</f>
        <v>55498</v>
      </c>
      <c r="J16" s="101"/>
      <c r="K16" s="130"/>
      <c r="L16" s="131"/>
      <c r="M16" s="106"/>
    </row>
    <row r="17" spans="1:13" ht="12.75">
      <c r="A17" s="8"/>
      <c r="B17" s="381"/>
      <c r="C17" s="233"/>
      <c r="D17" s="145"/>
      <c r="E17" s="233"/>
      <c r="F17" s="233"/>
      <c r="G17" s="146"/>
      <c r="H17" s="101"/>
      <c r="K17" s="96"/>
      <c r="L17" s="91"/>
      <c r="M17" s="17"/>
    </row>
    <row r="18" spans="1:13" ht="12.75">
      <c r="A18" s="96" t="s">
        <v>35</v>
      </c>
      <c r="B18" s="233">
        <v>237</v>
      </c>
      <c r="C18" s="233">
        <v>373</v>
      </c>
      <c r="D18" s="145">
        <f>(B18-C18)/C18*100</f>
        <v>-36.46112600536193</v>
      </c>
      <c r="E18" s="233">
        <v>1066</v>
      </c>
      <c r="F18" s="233">
        <v>1189</v>
      </c>
      <c r="G18" s="146">
        <f>(E18-F18)/F18*100</f>
        <v>-10.344827586206897</v>
      </c>
      <c r="H18" s="103">
        <v>1931</v>
      </c>
      <c r="J18" s="5"/>
      <c r="K18" s="93"/>
      <c r="L18" s="93"/>
      <c r="M18" s="17"/>
    </row>
    <row r="19" spans="1:13" ht="12.75">
      <c r="A19" s="403" t="s">
        <v>36</v>
      </c>
      <c r="B19" s="232">
        <v>-1479</v>
      </c>
      <c r="C19" s="232">
        <v>-1719</v>
      </c>
      <c r="D19" s="144">
        <f>(B19-C19)/C19*100</f>
        <v>-13.961605584642234</v>
      </c>
      <c r="E19" s="232">
        <v>-5226</v>
      </c>
      <c r="F19" s="232">
        <v>-4625</v>
      </c>
      <c r="G19" s="135">
        <f>(E19-F19)/F19*100</f>
        <v>12.994594594594593</v>
      </c>
      <c r="H19" s="102">
        <v>-6737</v>
      </c>
      <c r="J19" s="5"/>
      <c r="K19" s="98"/>
      <c r="L19" s="92"/>
      <c r="M19" s="17"/>
    </row>
    <row r="20" spans="1:13" ht="12.75">
      <c r="A20" s="406" t="s">
        <v>37</v>
      </c>
      <c r="B20" s="382">
        <f>SUM(B16:B19)</f>
        <v>15667</v>
      </c>
      <c r="C20" s="235">
        <f>SUM(C16:C19)</f>
        <v>16237</v>
      </c>
      <c r="D20" s="360">
        <f>(B20-C20)/C20*100</f>
        <v>-3.510500708258915</v>
      </c>
      <c r="E20" s="235">
        <f>SUM(E16:E19)</f>
        <v>37600</v>
      </c>
      <c r="F20" s="235">
        <f>SUM(F16:F19)</f>
        <v>47181</v>
      </c>
      <c r="G20" s="134">
        <f>(E20-F20)/F20*100</f>
        <v>-20.306903202560353</v>
      </c>
      <c r="H20" s="196">
        <f>SUM(H16:H19)</f>
        <v>50692</v>
      </c>
      <c r="K20" s="97"/>
      <c r="L20" s="92"/>
      <c r="M20" s="17"/>
    </row>
    <row r="21" spans="2:13" ht="12.75">
      <c r="B21" s="383"/>
      <c r="C21" s="236"/>
      <c r="D21" s="361"/>
      <c r="E21" s="236"/>
      <c r="F21" s="236"/>
      <c r="G21" s="147"/>
      <c r="H21" s="101"/>
      <c r="K21" s="99"/>
      <c r="L21" s="92"/>
      <c r="M21" s="17"/>
    </row>
    <row r="22" spans="1:13" ht="12.75">
      <c r="A22" s="6" t="s">
        <v>38</v>
      </c>
      <c r="B22" s="232">
        <v>-4152</v>
      </c>
      <c r="C22" s="232">
        <v>-4303</v>
      </c>
      <c r="D22" s="144">
        <f>(B22-C22)/C22*100</f>
        <v>-3.5091796421101558</v>
      </c>
      <c r="E22" s="232">
        <v>-9964</v>
      </c>
      <c r="F22" s="232">
        <v>-8745</v>
      </c>
      <c r="G22" s="135">
        <f>(E22-F22)/F22*100</f>
        <v>13.939393939393941</v>
      </c>
      <c r="H22" s="102">
        <v>-10724</v>
      </c>
      <c r="K22" s="9"/>
      <c r="L22" s="94"/>
      <c r="M22" s="17"/>
    </row>
    <row r="23" spans="1:13" ht="12.75">
      <c r="A23" s="10" t="s">
        <v>39</v>
      </c>
      <c r="B23" s="195">
        <f>SUM(B20:B22)</f>
        <v>11515</v>
      </c>
      <c r="C23" s="234">
        <f>SUM(C20:C22)</f>
        <v>11934</v>
      </c>
      <c r="D23" s="133">
        <f>(B23-C23)/C23*100</f>
        <v>-3.510977040388805</v>
      </c>
      <c r="E23" s="234">
        <f>SUM(E20:E22)</f>
        <v>27636</v>
      </c>
      <c r="F23" s="234">
        <f>SUM(F20:F22)</f>
        <v>38436</v>
      </c>
      <c r="G23" s="124">
        <f>(E23-F23)/F23*100</f>
        <v>-28.0986575085857</v>
      </c>
      <c r="H23" s="195">
        <f>SUM(H20:H22)</f>
        <v>39968</v>
      </c>
      <c r="K23" s="17"/>
      <c r="L23" s="94"/>
      <c r="M23" s="17"/>
    </row>
    <row r="24" spans="1:13" ht="12.75">
      <c r="A24" s="7"/>
      <c r="B24" s="381"/>
      <c r="C24" s="230"/>
      <c r="D24" s="143"/>
      <c r="E24" s="230"/>
      <c r="F24" s="230"/>
      <c r="H24" s="104"/>
      <c r="K24" s="100"/>
      <c r="L24" s="93"/>
      <c r="M24" s="17"/>
    </row>
    <row r="25" spans="1:13" ht="12.75">
      <c r="A25" s="11" t="s">
        <v>40</v>
      </c>
      <c r="B25" s="384"/>
      <c r="C25" s="231"/>
      <c r="D25" s="142"/>
      <c r="E25" s="231"/>
      <c r="F25" s="231"/>
      <c r="G25" s="141"/>
      <c r="H25" s="104"/>
      <c r="K25" s="17"/>
      <c r="L25" s="95"/>
      <c r="M25" s="17"/>
    </row>
    <row r="26" spans="1:13" ht="12.75">
      <c r="A26" s="7" t="s">
        <v>41</v>
      </c>
      <c r="B26" s="230">
        <f>B23-B27</f>
        <v>11509</v>
      </c>
      <c r="C26" s="230">
        <f>C23-C27</f>
        <v>11929</v>
      </c>
      <c r="D26" s="143"/>
      <c r="E26" s="230">
        <f>E23-E27</f>
        <v>27629</v>
      </c>
      <c r="F26" s="230">
        <f>F23-F27</f>
        <v>38432</v>
      </c>
      <c r="H26" s="101">
        <v>39969</v>
      </c>
      <c r="J26" s="5"/>
      <c r="K26" s="17"/>
      <c r="L26" s="95"/>
      <c r="M26" s="17"/>
    </row>
    <row r="27" spans="1:13" ht="12.75">
      <c r="A27" s="2" t="s">
        <v>42</v>
      </c>
      <c r="B27" s="230">
        <v>6</v>
      </c>
      <c r="C27" s="230">
        <v>5</v>
      </c>
      <c r="D27" s="143"/>
      <c r="E27" s="230">
        <v>7</v>
      </c>
      <c r="F27" s="230">
        <v>4</v>
      </c>
      <c r="H27" s="104">
        <v>-1</v>
      </c>
      <c r="K27" s="17"/>
      <c r="L27" s="17"/>
      <c r="M27" s="17"/>
    </row>
    <row r="28" spans="1:8" ht="12.75">
      <c r="A28" s="7"/>
      <c r="B28" s="132"/>
      <c r="C28" s="230"/>
      <c r="D28" s="143"/>
      <c r="E28" s="230"/>
      <c r="F28" s="230"/>
      <c r="H28" s="101"/>
    </row>
    <row r="29" spans="1:8" ht="12.75">
      <c r="A29" s="4" t="s">
        <v>43</v>
      </c>
      <c r="B29" s="385"/>
      <c r="C29" s="362"/>
      <c r="D29" s="363"/>
      <c r="E29" s="351"/>
      <c r="F29" s="351"/>
      <c r="G29" s="148"/>
      <c r="H29" s="104"/>
    </row>
    <row r="30" spans="1:8" ht="12.75">
      <c r="A30" s="2" t="s">
        <v>44</v>
      </c>
      <c r="B30" s="237">
        <v>0.3</v>
      </c>
      <c r="C30" s="237">
        <v>0.31</v>
      </c>
      <c r="D30" s="143"/>
      <c r="E30" s="355">
        <v>0.71</v>
      </c>
      <c r="F30" s="355">
        <v>0.99</v>
      </c>
      <c r="H30" s="197">
        <v>1.03</v>
      </c>
    </row>
    <row r="31" spans="1:8" ht="12.75">
      <c r="A31" s="2" t="s">
        <v>45</v>
      </c>
      <c r="B31" s="237">
        <v>0.3</v>
      </c>
      <c r="C31" s="237">
        <v>0.31</v>
      </c>
      <c r="D31" s="143"/>
      <c r="E31" s="355">
        <v>0.71</v>
      </c>
      <c r="F31" s="355">
        <v>0.99</v>
      </c>
      <c r="H31" s="197">
        <v>1.03</v>
      </c>
    </row>
    <row r="32" spans="4:6" ht="12.75">
      <c r="D32" s="143"/>
      <c r="E32" s="143"/>
      <c r="F32" s="143"/>
    </row>
    <row r="33" spans="4:5" ht="12.75">
      <c r="D33" s="143"/>
      <c r="E33" s="143"/>
    </row>
    <row r="34" spans="4:5" ht="12.75">
      <c r="D34" s="143"/>
      <c r="E34" s="143"/>
    </row>
  </sheetData>
  <printOptions/>
  <pageMargins left="0.99" right="0.27" top="0.984251968503937" bottom="0" header="0.79" footer="0.4921259845"/>
  <pageSetup fitToHeight="7" fitToWidth="1" orientation="portrait" paperSize="9" scale="86" r:id="rId1"/>
</worksheet>
</file>

<file path=xl/worksheets/sheet10.xml><?xml version="1.0" encoding="utf-8"?>
<worksheet xmlns="http://schemas.openxmlformats.org/spreadsheetml/2006/main" xmlns:r="http://schemas.openxmlformats.org/officeDocument/2006/relationships">
  <dimension ref="A1:H40"/>
  <sheetViews>
    <sheetView workbookViewId="0" topLeftCell="A1">
      <selection activeCell="A23" sqref="A23"/>
    </sheetView>
  </sheetViews>
  <sheetFormatPr defaultColWidth="9.140625" defaultRowHeight="12.75"/>
  <cols>
    <col min="1" max="1" width="38.8515625" style="0" customWidth="1"/>
    <col min="2" max="3" width="10.57421875" style="240" customWidth="1"/>
    <col min="4" max="4" width="10.57421875" style="0" customWidth="1"/>
    <col min="6" max="6" width="9.57421875" style="0" bestFit="1" customWidth="1"/>
    <col min="8" max="8" width="10.00390625" style="0" bestFit="1" customWidth="1"/>
  </cols>
  <sheetData>
    <row r="1" spans="1:3" ht="12.75">
      <c r="A1" s="48" t="s">
        <v>5</v>
      </c>
      <c r="B1" s="243"/>
      <c r="C1" s="177"/>
    </row>
    <row r="2" spans="1:3" ht="12.75">
      <c r="A2" s="51"/>
      <c r="B2" s="150"/>
      <c r="C2" s="150"/>
    </row>
    <row r="3" spans="1:3" ht="12.75">
      <c r="A3" s="51" t="s">
        <v>215</v>
      </c>
      <c r="B3" s="150"/>
      <c r="C3" s="150"/>
    </row>
    <row r="4" spans="1:3" ht="12.75">
      <c r="A4" s="52"/>
      <c r="B4" s="247"/>
      <c r="C4" s="239"/>
    </row>
    <row r="5" spans="1:4" ht="12.75">
      <c r="A5" s="454" t="s">
        <v>25</v>
      </c>
      <c r="B5" s="149" t="s">
        <v>17</v>
      </c>
      <c r="C5" s="149" t="s">
        <v>18</v>
      </c>
      <c r="D5" s="54" t="s">
        <v>10</v>
      </c>
    </row>
    <row r="6" spans="1:4" ht="12.75">
      <c r="A6" s="52"/>
      <c r="B6" s="150"/>
      <c r="C6" s="150"/>
      <c r="D6" s="52"/>
    </row>
    <row r="7" spans="1:4" ht="12.75">
      <c r="A7" s="56" t="s">
        <v>216</v>
      </c>
      <c r="B7" s="78">
        <v>152627</v>
      </c>
      <c r="C7" s="78">
        <v>162117</v>
      </c>
      <c r="D7" s="57">
        <v>162117</v>
      </c>
    </row>
    <row r="8" spans="1:4" ht="12.75">
      <c r="A8" s="56" t="s">
        <v>217</v>
      </c>
      <c r="B8" s="78">
        <v>182.786</v>
      </c>
      <c r="C8" s="78">
        <v>294</v>
      </c>
      <c r="D8" s="57">
        <v>3057</v>
      </c>
    </row>
    <row r="9" spans="1:4" ht="12.75">
      <c r="A9" s="56" t="s">
        <v>218</v>
      </c>
      <c r="B9" s="78">
        <v>2862.955</v>
      </c>
      <c r="C9" s="78">
        <v>2937</v>
      </c>
      <c r="D9" s="57">
        <v>3812</v>
      </c>
    </row>
    <row r="10" spans="1:4" ht="12.75">
      <c r="A10" s="56" t="s">
        <v>219</v>
      </c>
      <c r="B10" s="78">
        <v>-105.692</v>
      </c>
      <c r="C10" s="78">
        <v>-122</v>
      </c>
      <c r="D10" s="57">
        <v>-2762</v>
      </c>
    </row>
    <row r="11" spans="1:6" ht="12.75">
      <c r="A11" s="56" t="s">
        <v>220</v>
      </c>
      <c r="B11" s="78">
        <v>-6578.985</v>
      </c>
      <c r="C11" s="78">
        <v>-6790</v>
      </c>
      <c r="D11" s="57">
        <v>-12147</v>
      </c>
      <c r="F11" s="217"/>
    </row>
    <row r="12" spans="1:4" ht="12.75">
      <c r="A12" s="56" t="s">
        <v>221</v>
      </c>
      <c r="B12" s="78">
        <v>978.392</v>
      </c>
      <c r="C12" s="78"/>
      <c r="D12" s="57">
        <v>2</v>
      </c>
    </row>
    <row r="13" spans="1:7" ht="12.75">
      <c r="A13" s="59" t="s">
        <v>222</v>
      </c>
      <c r="B13" s="79">
        <f>463</f>
        <v>463</v>
      </c>
      <c r="C13" s="79">
        <v>-587</v>
      </c>
      <c r="D13" s="60">
        <v>-1452</v>
      </c>
      <c r="G13" s="217"/>
    </row>
    <row r="14" spans="1:4" ht="12.75">
      <c r="A14" s="52" t="s">
        <v>223</v>
      </c>
      <c r="B14" s="78">
        <f>SUM(B7:B13)</f>
        <v>150429.45599999998</v>
      </c>
      <c r="C14" s="78">
        <f>SUM(C7:C13)</f>
        <v>157849</v>
      </c>
      <c r="D14" s="57">
        <f>SUM(D7:D13)</f>
        <v>152627</v>
      </c>
    </row>
    <row r="15" spans="1:6" ht="12.75">
      <c r="A15" s="52"/>
      <c r="B15" s="78"/>
      <c r="C15" s="78"/>
      <c r="F15" s="217"/>
    </row>
    <row r="16" spans="1:3" ht="12.75">
      <c r="A16" s="51" t="s">
        <v>224</v>
      </c>
      <c r="C16" s="150"/>
    </row>
    <row r="17" spans="1:3" ht="12.75">
      <c r="A17" s="52"/>
      <c r="B17" s="247"/>
      <c r="C17" s="239"/>
    </row>
    <row r="18" spans="1:4" ht="12.75">
      <c r="A18" s="454" t="s">
        <v>25</v>
      </c>
      <c r="B18" s="149" t="str">
        <f>+B5</f>
        <v>1-9/2009</v>
      </c>
      <c r="C18" s="149" t="str">
        <f>+C5</f>
        <v>1-9/2008</v>
      </c>
      <c r="D18" s="54" t="str">
        <f>D5</f>
        <v>1-12/2008</v>
      </c>
    </row>
    <row r="19" spans="1:6" ht="12.75">
      <c r="A19" s="52"/>
      <c r="B19" s="150"/>
      <c r="C19" s="150"/>
      <c r="D19" s="52"/>
      <c r="F19" s="217"/>
    </row>
    <row r="20" spans="1:4" ht="12.75">
      <c r="A20" s="56" t="s">
        <v>216</v>
      </c>
      <c r="B20" s="78">
        <v>197152</v>
      </c>
      <c r="C20" s="78">
        <v>151870</v>
      </c>
      <c r="D20" s="57">
        <v>151870</v>
      </c>
    </row>
    <row r="21" spans="1:4" ht="12.75">
      <c r="A21" s="56" t="s">
        <v>217</v>
      </c>
      <c r="B21" s="78">
        <v>140</v>
      </c>
      <c r="C21" s="78">
        <v>116</v>
      </c>
      <c r="D21" s="57">
        <v>2050</v>
      </c>
    </row>
    <row r="22" spans="1:4" ht="12.75">
      <c r="A22" s="56" t="s">
        <v>218</v>
      </c>
      <c r="B22" s="78">
        <v>30915.61</v>
      </c>
      <c r="C22" s="78">
        <v>48782</v>
      </c>
      <c r="D22" s="57">
        <v>75183</v>
      </c>
    </row>
    <row r="23" spans="1:8" ht="12.75">
      <c r="A23" s="56" t="s">
        <v>219</v>
      </c>
      <c r="B23" s="78">
        <v>-1585.011</v>
      </c>
      <c r="C23" s="78">
        <v>-1009</v>
      </c>
      <c r="D23" s="57">
        <v>-2548</v>
      </c>
      <c r="H23" s="217"/>
    </row>
    <row r="24" spans="1:6" ht="12.75">
      <c r="A24" s="56" t="s">
        <v>225</v>
      </c>
      <c r="B24" s="78">
        <v>-23337.363</v>
      </c>
      <c r="C24" s="78">
        <v>-21277</v>
      </c>
      <c r="D24" s="57">
        <v>-28838</v>
      </c>
      <c r="F24" s="217"/>
    </row>
    <row r="25" spans="1:4" ht="12.75">
      <c r="A25" s="56" t="s">
        <v>221</v>
      </c>
      <c r="B25" s="78">
        <v>-978.392</v>
      </c>
      <c r="C25" s="78"/>
      <c r="D25" s="57">
        <v>-2</v>
      </c>
    </row>
    <row r="26" spans="1:7" ht="12.75">
      <c r="A26" s="59" t="s">
        <v>222</v>
      </c>
      <c r="B26" s="79">
        <f>-217.181+5</f>
        <v>-212.181</v>
      </c>
      <c r="C26" s="79">
        <v>-185</v>
      </c>
      <c r="D26" s="60">
        <v>-563</v>
      </c>
      <c r="G26" s="217"/>
    </row>
    <row r="27" spans="1:4" ht="12.75">
      <c r="A27" s="52" t="s">
        <v>223</v>
      </c>
      <c r="B27" s="78">
        <f>SUM(B20:B26)</f>
        <v>202094.66299999997</v>
      </c>
      <c r="C27" s="78">
        <f>SUM(C20:C26)</f>
        <v>178297</v>
      </c>
      <c r="D27" s="57">
        <f>SUM(D20:D26)</f>
        <v>197152</v>
      </c>
    </row>
    <row r="28" ht="12.75">
      <c r="G28" s="217"/>
    </row>
    <row r="29" spans="1:3" ht="12.75">
      <c r="A29" s="51" t="s">
        <v>226</v>
      </c>
      <c r="B29" s="150"/>
      <c r="C29" s="150"/>
    </row>
    <row r="30" spans="1:3" ht="12.75">
      <c r="A30" s="52"/>
      <c r="B30" s="247"/>
      <c r="C30" s="239"/>
    </row>
    <row r="31" spans="1:4" ht="12.75">
      <c r="A31" s="454" t="s">
        <v>25</v>
      </c>
      <c r="B31" s="149" t="str">
        <f>B5</f>
        <v>1-9/2009</v>
      </c>
      <c r="C31" s="149" t="str">
        <f>C5</f>
        <v>1-9/2008</v>
      </c>
      <c r="D31" s="54" t="str">
        <f>D5</f>
        <v>1-12/2008</v>
      </c>
    </row>
    <row r="32" spans="1:4" ht="12.75">
      <c r="A32" s="52"/>
      <c r="B32" s="150"/>
      <c r="C32" s="150"/>
      <c r="D32" s="52"/>
    </row>
    <row r="33" spans="1:4" ht="12.75">
      <c r="A33" s="56" t="s">
        <v>57</v>
      </c>
      <c r="B33" s="78">
        <v>350</v>
      </c>
      <c r="C33" s="78">
        <v>1122</v>
      </c>
      <c r="D33" s="57">
        <v>1021</v>
      </c>
    </row>
    <row r="34" spans="1:4" ht="12.75">
      <c r="A34" s="59" t="s">
        <v>63</v>
      </c>
      <c r="B34" s="79">
        <v>8790</v>
      </c>
      <c r="C34" s="79">
        <v>16739</v>
      </c>
      <c r="D34" s="60">
        <v>10868</v>
      </c>
    </row>
    <row r="35" spans="1:4" ht="12.75">
      <c r="A35" s="52" t="s">
        <v>148</v>
      </c>
      <c r="B35" s="78">
        <f>SUM(B33:B34)</f>
        <v>9140</v>
      </c>
      <c r="C35" s="78">
        <f>SUM(C33:C34)</f>
        <v>17861</v>
      </c>
      <c r="D35" s="57">
        <f>SUM(D33:D34)</f>
        <v>11889</v>
      </c>
    </row>
    <row r="37" spans="1:5" s="227" customFormat="1" ht="24.75" customHeight="1">
      <c r="A37" s="455" t="s">
        <v>227</v>
      </c>
      <c r="B37" s="341">
        <v>750</v>
      </c>
      <c r="C37" s="341">
        <v>4093</v>
      </c>
      <c r="D37" s="179">
        <v>972</v>
      </c>
      <c r="E37"/>
    </row>
    <row r="40" ht="12.75">
      <c r="B40" s="353"/>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43"/>
  <sheetViews>
    <sheetView workbookViewId="0" topLeftCell="A1">
      <selection activeCell="A23" sqref="A23"/>
    </sheetView>
  </sheetViews>
  <sheetFormatPr defaultColWidth="9.140625" defaultRowHeight="12.75"/>
  <cols>
    <col min="1" max="1" width="40.28125" style="80" customWidth="1"/>
    <col min="2" max="2" width="10.28125" style="241" customWidth="1"/>
    <col min="3" max="3" width="9.140625" style="241" customWidth="1"/>
    <col min="4" max="16384" width="9.140625" style="80" customWidth="1"/>
  </cols>
  <sheetData>
    <row r="1" ht="12.75">
      <c r="A1" s="48" t="s">
        <v>5</v>
      </c>
    </row>
    <row r="3" spans="1:2" ht="12.75">
      <c r="A3" s="86" t="s">
        <v>228</v>
      </c>
      <c r="B3" s="101"/>
    </row>
    <row r="4" spans="1:2" ht="12.75">
      <c r="A4" s="11" t="s">
        <v>229</v>
      </c>
      <c r="B4" s="101"/>
    </row>
    <row r="5" spans="1:3" ht="12.75">
      <c r="A5" s="7"/>
      <c r="B5" s="249"/>
      <c r="C5" s="342"/>
    </row>
    <row r="6" spans="1:4" ht="12.75">
      <c r="A6" s="81" t="s">
        <v>25</v>
      </c>
      <c r="B6" s="149" t="s">
        <v>17</v>
      </c>
      <c r="C6" s="149" t="s">
        <v>18</v>
      </c>
      <c r="D6" s="149" t="s">
        <v>10</v>
      </c>
    </row>
    <row r="7" spans="1:4" ht="12.75">
      <c r="A7" s="9"/>
      <c r="B7" s="104"/>
      <c r="C7" s="104"/>
      <c r="D7" s="104"/>
    </row>
    <row r="8" spans="1:6" ht="12.75">
      <c r="A8" s="456" t="s">
        <v>230</v>
      </c>
      <c r="B8" s="101">
        <v>773</v>
      </c>
      <c r="C8" s="101">
        <v>766</v>
      </c>
      <c r="D8" s="101">
        <v>990</v>
      </c>
      <c r="F8" s="5"/>
    </row>
    <row r="9" spans="1:6" ht="12.75">
      <c r="A9" s="456" t="s">
        <v>231</v>
      </c>
      <c r="B9" s="101"/>
      <c r="C9" s="101"/>
      <c r="D9" s="101"/>
      <c r="F9" s="5"/>
    </row>
    <row r="10" spans="1:6" ht="12.75">
      <c r="A10" s="8" t="s">
        <v>29</v>
      </c>
      <c r="B10" s="101">
        <v>57</v>
      </c>
      <c r="C10" s="101"/>
      <c r="D10" s="101"/>
      <c r="F10" s="5"/>
    </row>
    <row r="11" spans="1:6" ht="12.75">
      <c r="A11" s="457" t="s">
        <v>232</v>
      </c>
      <c r="B11" s="101">
        <v>480</v>
      </c>
      <c r="C11" s="101"/>
      <c r="D11" s="101">
        <v>202</v>
      </c>
      <c r="F11" s="5"/>
    </row>
    <row r="12" spans="1:6" ht="12.75">
      <c r="A12" s="458" t="s">
        <v>233</v>
      </c>
      <c r="B12" s="203"/>
      <c r="C12" s="203"/>
      <c r="D12" s="203"/>
      <c r="F12" s="212"/>
    </row>
    <row r="13" spans="1:6" ht="12.75">
      <c r="A13" s="459" t="s">
        <v>234</v>
      </c>
      <c r="B13" s="203">
        <v>13396</v>
      </c>
      <c r="C13" s="203">
        <v>7646</v>
      </c>
      <c r="D13" s="203">
        <v>8396</v>
      </c>
      <c r="F13" s="212"/>
    </row>
    <row r="14" spans="1:6" ht="12.75">
      <c r="A14" s="458" t="s">
        <v>235</v>
      </c>
      <c r="B14" s="203"/>
      <c r="C14" s="203"/>
      <c r="D14" s="203"/>
      <c r="F14" s="212"/>
    </row>
    <row r="15" spans="1:6" ht="12.75">
      <c r="A15" s="460" t="s">
        <v>236</v>
      </c>
      <c r="B15" s="203">
        <v>41</v>
      </c>
      <c r="C15" s="203">
        <v>79</v>
      </c>
      <c r="D15" s="203">
        <v>62</v>
      </c>
      <c r="F15" s="212"/>
    </row>
    <row r="16" spans="1:6" ht="12.75">
      <c r="A16" s="460" t="s">
        <v>237</v>
      </c>
      <c r="B16" s="203">
        <v>442</v>
      </c>
      <c r="C16" s="203"/>
      <c r="D16" s="203">
        <v>202</v>
      </c>
      <c r="F16" s="212"/>
    </row>
    <row r="17" ht="12.75">
      <c r="A17" s="82"/>
    </row>
    <row r="18" spans="1:2" ht="12.75">
      <c r="A18" s="83"/>
      <c r="B18" s="394"/>
    </row>
    <row r="19" spans="1:2" ht="12.75">
      <c r="A19" s="84"/>
      <c r="B19" s="394"/>
    </row>
    <row r="20" spans="1:2" ht="12.75">
      <c r="A20" s="84"/>
      <c r="B20" s="394"/>
    </row>
    <row r="21" spans="1:2" ht="12.75">
      <c r="A21" s="85"/>
      <c r="B21" s="395"/>
    </row>
    <row r="22" spans="1:2" ht="12.75">
      <c r="A22" s="85"/>
      <c r="B22" s="395"/>
    </row>
    <row r="23" spans="1:2" ht="12.75">
      <c r="A23" s="85"/>
      <c r="B23" s="395"/>
    </row>
    <row r="24" spans="1:2" ht="12.75">
      <c r="A24" s="85"/>
      <c r="B24" s="395"/>
    </row>
    <row r="25" spans="1:2" ht="12.75">
      <c r="A25" s="85"/>
      <c r="B25" s="395"/>
    </row>
    <row r="26" spans="1:2" ht="12.75">
      <c r="A26" s="85"/>
      <c r="B26" s="395"/>
    </row>
    <row r="27" spans="1:2" ht="12.75">
      <c r="A27" s="85"/>
      <c r="B27" s="395"/>
    </row>
    <row r="28" spans="1:2" ht="12.75">
      <c r="A28" s="85"/>
      <c r="B28" s="395"/>
    </row>
    <row r="29" spans="1:2" ht="12.75">
      <c r="A29" s="85"/>
      <c r="B29" s="395"/>
    </row>
    <row r="30" spans="1:2" ht="12.75">
      <c r="A30" s="85"/>
      <c r="B30" s="395"/>
    </row>
    <row r="31" spans="1:2" ht="12.75">
      <c r="A31" s="85"/>
      <c r="B31" s="395"/>
    </row>
    <row r="32" spans="1:2" ht="12.75">
      <c r="A32" s="85"/>
      <c r="B32" s="395"/>
    </row>
    <row r="33" spans="1:2" ht="12.75">
      <c r="A33" s="85"/>
      <c r="B33" s="395"/>
    </row>
    <row r="34" spans="1:2" ht="12.75">
      <c r="A34" s="85"/>
      <c r="B34" s="395"/>
    </row>
    <row r="35" spans="1:2" ht="12.75">
      <c r="A35" s="85"/>
      <c r="B35" s="395"/>
    </row>
    <row r="36" spans="1:2" ht="12.75">
      <c r="A36" s="85"/>
      <c r="B36" s="395"/>
    </row>
    <row r="37" spans="1:2" ht="12.75">
      <c r="A37" s="85"/>
      <c r="B37" s="395"/>
    </row>
    <row r="38" spans="1:2" ht="12.75">
      <c r="A38" s="85"/>
      <c r="B38" s="395"/>
    </row>
    <row r="39" spans="1:2" ht="12.75">
      <c r="A39" s="85"/>
      <c r="B39" s="395"/>
    </row>
    <row r="40" spans="1:2" ht="12.75">
      <c r="A40" s="85"/>
      <c r="B40" s="395"/>
    </row>
    <row r="41" spans="1:2" ht="12.75">
      <c r="A41" s="85"/>
      <c r="B41" s="395"/>
    </row>
    <row r="42" spans="1:2" ht="12.75">
      <c r="A42" s="85"/>
      <c r="B42" s="395"/>
    </row>
    <row r="43" spans="1:2" ht="12.75">
      <c r="A43" s="85"/>
      <c r="B43" s="395"/>
    </row>
  </sheetData>
  <printOptions/>
  <pageMargins left="0.75" right="0.75" top="1" bottom="1" header="0.4921259845" footer="0.4921259845"/>
  <pageSetup horizontalDpi="600" verticalDpi="600" orientation="portrait" paperSize="9" r:id="rId1"/>
  <rowBreaks count="1" manualBreakCount="1">
    <brk id="42" max="255" man="1"/>
  </rowBreaks>
</worksheet>
</file>

<file path=xl/worksheets/sheet12.xml><?xml version="1.0" encoding="utf-8"?>
<worksheet xmlns="http://schemas.openxmlformats.org/spreadsheetml/2006/main" xmlns:r="http://schemas.openxmlformats.org/officeDocument/2006/relationships">
  <dimension ref="A1:F76"/>
  <sheetViews>
    <sheetView workbookViewId="0" topLeftCell="A1">
      <selection activeCell="A23" sqref="A23"/>
    </sheetView>
  </sheetViews>
  <sheetFormatPr defaultColWidth="9.140625" defaultRowHeight="12.75"/>
  <cols>
    <col min="1" max="1" width="40.28125" style="73" customWidth="1"/>
    <col min="2" max="4" width="9.28125" style="210" customWidth="1"/>
    <col min="5" max="16384" width="9.140625" style="73" customWidth="1"/>
  </cols>
  <sheetData>
    <row r="1" ht="12.75">
      <c r="A1" s="243" t="s">
        <v>5</v>
      </c>
    </row>
    <row r="2" ht="12.75">
      <c r="A2" s="210"/>
    </row>
    <row r="3" spans="1:2" ht="12.75">
      <c r="A3" s="461" t="s">
        <v>238</v>
      </c>
      <c r="B3" s="250"/>
    </row>
    <row r="4" spans="1:3" ht="12.75">
      <c r="A4" s="461"/>
      <c r="B4" s="250"/>
      <c r="C4" s="209"/>
    </row>
    <row r="5" ht="12.75">
      <c r="A5" s="461" t="s">
        <v>239</v>
      </c>
    </row>
    <row r="6" spans="1:4" ht="12.75">
      <c r="A6" s="462" t="s">
        <v>25</v>
      </c>
      <c r="B6" s="242" t="s">
        <v>22</v>
      </c>
      <c r="C6" s="242" t="s">
        <v>21</v>
      </c>
      <c r="D6" s="242" t="s">
        <v>11</v>
      </c>
    </row>
    <row r="7" spans="1:6" ht="12.75">
      <c r="A7" s="74"/>
      <c r="B7" s="204"/>
      <c r="C7" s="204"/>
      <c r="D7" s="204"/>
      <c r="E7" s="75"/>
      <c r="F7" s="75"/>
    </row>
    <row r="8" spans="1:6" ht="12.75">
      <c r="A8" s="463" t="s">
        <v>240</v>
      </c>
      <c r="B8" s="205">
        <v>42179</v>
      </c>
      <c r="C8" s="205">
        <v>19192</v>
      </c>
      <c r="D8" s="205">
        <v>10192</v>
      </c>
      <c r="E8" s="75"/>
      <c r="F8" s="75"/>
    </row>
    <row r="9" spans="1:6" ht="12.75">
      <c r="A9" s="182" t="s">
        <v>241</v>
      </c>
      <c r="B9" s="205">
        <v>21460</v>
      </c>
      <c r="C9" s="205">
        <v>19000</v>
      </c>
      <c r="D9" s="205">
        <v>10460</v>
      </c>
      <c r="E9" s="75"/>
      <c r="F9" s="75"/>
    </row>
    <row r="10" spans="1:6" ht="12.75">
      <c r="A10" s="182" t="s">
        <v>242</v>
      </c>
      <c r="B10" s="206">
        <v>234</v>
      </c>
      <c r="C10" s="206">
        <v>191</v>
      </c>
      <c r="D10" s="206">
        <v>200</v>
      </c>
      <c r="E10" s="75"/>
      <c r="F10" s="75"/>
    </row>
    <row r="11" spans="1:6" ht="12.75">
      <c r="A11" s="464"/>
      <c r="B11" s="204"/>
      <c r="C11" s="204"/>
      <c r="D11" s="204"/>
      <c r="E11" s="75"/>
      <c r="F11" s="75"/>
    </row>
    <row r="12" spans="1:6" ht="12.75">
      <c r="A12" s="181" t="s">
        <v>243</v>
      </c>
      <c r="B12" s="205">
        <v>3551</v>
      </c>
      <c r="C12" s="205">
        <v>4163</v>
      </c>
      <c r="D12" s="205">
        <v>4126</v>
      </c>
      <c r="E12" s="75"/>
      <c r="F12" s="75"/>
    </row>
    <row r="13" spans="1:6" ht="12.75">
      <c r="A13" s="74"/>
      <c r="B13" s="204"/>
      <c r="C13" s="205"/>
      <c r="D13" s="251"/>
      <c r="E13" s="75"/>
      <c r="F13" s="75"/>
    </row>
    <row r="14" spans="1:6" ht="12.75">
      <c r="A14" s="181" t="s">
        <v>244</v>
      </c>
      <c r="B14" s="251"/>
      <c r="C14" s="251"/>
      <c r="D14" s="251"/>
      <c r="E14" s="75"/>
      <c r="F14" s="75"/>
    </row>
    <row r="15" spans="1:6" ht="12.75">
      <c r="A15" s="181" t="s">
        <v>245</v>
      </c>
      <c r="B15" s="251"/>
      <c r="C15" s="251"/>
      <c r="D15" s="251"/>
      <c r="E15" s="75"/>
      <c r="F15" s="75"/>
    </row>
    <row r="16" spans="1:6" ht="12.75">
      <c r="A16" s="251"/>
      <c r="B16" s="251"/>
      <c r="C16" s="251"/>
      <c r="D16" s="251"/>
      <c r="E16" s="75"/>
      <c r="F16" s="75"/>
    </row>
    <row r="17" spans="1:6" ht="12.75">
      <c r="A17" s="210"/>
      <c r="D17" s="251"/>
      <c r="E17" s="75"/>
      <c r="F17" s="75"/>
    </row>
    <row r="18" spans="1:6" ht="12.75">
      <c r="A18" s="461" t="s">
        <v>246</v>
      </c>
      <c r="B18" s="204"/>
      <c r="C18" s="205"/>
      <c r="D18" s="251"/>
      <c r="E18" s="75"/>
      <c r="F18" s="75"/>
    </row>
    <row r="19" spans="2:6" ht="12.75">
      <c r="B19" s="204"/>
      <c r="C19" s="205"/>
      <c r="D19" s="251"/>
      <c r="E19" s="75"/>
      <c r="F19" s="75"/>
    </row>
    <row r="20" spans="1:6" ht="12.75">
      <c r="A20" s="462" t="s">
        <v>25</v>
      </c>
      <c r="B20" s="242" t="str">
        <f>B6</f>
        <v>09/2009</v>
      </c>
      <c r="C20" s="242" t="str">
        <f>C6</f>
        <v>09/2008</v>
      </c>
      <c r="D20" s="242" t="str">
        <f>D6</f>
        <v>12/2008</v>
      </c>
      <c r="E20" s="75"/>
      <c r="F20" s="75"/>
    </row>
    <row r="21" spans="1:6" ht="12.75">
      <c r="A21" s="465"/>
      <c r="B21" s="207"/>
      <c r="C21" s="207"/>
      <c r="D21" s="207"/>
      <c r="E21" s="75"/>
      <c r="F21" s="75"/>
    </row>
    <row r="22" spans="1:6" ht="12.75">
      <c r="A22" s="181" t="s">
        <v>247</v>
      </c>
      <c r="B22" s="205">
        <v>7422</v>
      </c>
      <c r="C22" s="205">
        <v>6917</v>
      </c>
      <c r="D22" s="205">
        <v>7459</v>
      </c>
      <c r="E22" s="75"/>
      <c r="F22" s="75"/>
    </row>
    <row r="23" spans="1:6" ht="12.75">
      <c r="A23" s="181" t="s">
        <v>248</v>
      </c>
      <c r="B23" s="205">
        <v>16706</v>
      </c>
      <c r="C23" s="205">
        <v>15316</v>
      </c>
      <c r="D23" s="205">
        <v>16051</v>
      </c>
      <c r="E23" s="75"/>
      <c r="F23" s="75"/>
    </row>
    <row r="24" spans="1:4" ht="12.75">
      <c r="A24" s="194" t="s">
        <v>249</v>
      </c>
      <c r="B24" s="208">
        <v>6422</v>
      </c>
      <c r="C24" s="208">
        <v>7188</v>
      </c>
      <c r="D24" s="208">
        <v>7281</v>
      </c>
    </row>
    <row r="25" spans="1:4" ht="12.75">
      <c r="A25" s="181" t="s">
        <v>148</v>
      </c>
      <c r="B25" s="205">
        <f>SUM(B22:B24)</f>
        <v>30550</v>
      </c>
      <c r="C25" s="205">
        <f>SUM(C22:C24)</f>
        <v>29421</v>
      </c>
      <c r="D25" s="205">
        <f>SUM(D22:D24)</f>
        <v>30791</v>
      </c>
    </row>
    <row r="26" spans="1:5" ht="12.75">
      <c r="A26" s="210"/>
      <c r="E26" s="74"/>
    </row>
    <row r="27" spans="1:3" ht="12.75">
      <c r="A27" s="210"/>
      <c r="C27" s="205"/>
    </row>
    <row r="28" ht="12.75">
      <c r="A28" s="180" t="s">
        <v>250</v>
      </c>
    </row>
    <row r="29" ht="12.75">
      <c r="A29" s="461"/>
    </row>
    <row r="30" ht="12.75">
      <c r="A30" s="461" t="s">
        <v>251</v>
      </c>
    </row>
    <row r="31" spans="1:4" ht="12.75">
      <c r="A31" s="462" t="s">
        <v>25</v>
      </c>
      <c r="B31" s="242" t="str">
        <f>+B20</f>
        <v>09/2009</v>
      </c>
      <c r="C31" s="242" t="str">
        <f>+C20</f>
        <v>09/2008</v>
      </c>
      <c r="D31" s="242" t="str">
        <f>D20</f>
        <v>12/2008</v>
      </c>
    </row>
    <row r="32" spans="1:4" ht="12.75">
      <c r="A32" s="372"/>
      <c r="B32" s="207"/>
      <c r="C32" s="207"/>
      <c r="D32" s="207"/>
    </row>
    <row r="33" ht="12.75">
      <c r="A33" s="181" t="s">
        <v>252</v>
      </c>
    </row>
    <row r="34" spans="1:4" ht="12.75">
      <c r="A34" s="194" t="s">
        <v>247</v>
      </c>
      <c r="B34" s="208"/>
      <c r="C34" s="208">
        <v>15000</v>
      </c>
      <c r="D34" s="208">
        <v>15000</v>
      </c>
    </row>
    <row r="35" spans="1:4" ht="12.75">
      <c r="A35" s="181" t="s">
        <v>148</v>
      </c>
      <c r="B35" s="205">
        <f>SUM(B34:B34)</f>
        <v>0</v>
      </c>
      <c r="C35" s="205">
        <f>SUM(C34:C34)</f>
        <v>15000</v>
      </c>
      <c r="D35" s="205">
        <f>SUM(D34:D34)</f>
        <v>15000</v>
      </c>
    </row>
    <row r="36" spans="1:4" ht="12.75">
      <c r="A36" s="74" t="s">
        <v>253</v>
      </c>
      <c r="B36" s="205"/>
      <c r="C36" s="205">
        <v>220</v>
      </c>
      <c r="D36" s="205">
        <v>112</v>
      </c>
    </row>
    <row r="37" ht="12.75">
      <c r="A37" s="210"/>
    </row>
    <row r="38" spans="1:6" ht="12.75">
      <c r="A38" s="181" t="s">
        <v>254</v>
      </c>
      <c r="F38" s="74"/>
    </row>
    <row r="39" spans="1:4" ht="12.75">
      <c r="A39" s="181" t="s">
        <v>247</v>
      </c>
      <c r="B39" s="205">
        <v>4629</v>
      </c>
      <c r="C39" s="205">
        <v>4629</v>
      </c>
      <c r="D39" s="205">
        <v>4629</v>
      </c>
    </row>
    <row r="40" spans="1:4" ht="12.75">
      <c r="A40" s="181" t="s">
        <v>248</v>
      </c>
      <c r="B40" s="205">
        <v>32386</v>
      </c>
      <c r="C40" s="205">
        <v>18514</v>
      </c>
      <c r="D40" s="205">
        <v>20914</v>
      </c>
    </row>
    <row r="41" spans="1:4" ht="12.75">
      <c r="A41" s="194" t="s">
        <v>249</v>
      </c>
      <c r="B41" s="208"/>
      <c r="C41" s="208">
        <v>9000</v>
      </c>
      <c r="D41" s="208">
        <v>5000</v>
      </c>
    </row>
    <row r="42" spans="1:4" ht="12.75">
      <c r="A42" s="181" t="s">
        <v>148</v>
      </c>
      <c r="B42" s="205">
        <f>SUM(B39:B41)</f>
        <v>37015</v>
      </c>
      <c r="C42" s="205">
        <f>SUM(C39:C41)</f>
        <v>32143</v>
      </c>
      <c r="D42" s="205">
        <f>SUM(D39:D41)</f>
        <v>30543</v>
      </c>
    </row>
    <row r="43" spans="1:4" ht="12.75">
      <c r="A43" s="74" t="s">
        <v>253</v>
      </c>
      <c r="B43" s="205">
        <v>-1205</v>
      </c>
      <c r="C43" s="205">
        <v>641</v>
      </c>
      <c r="D43" s="209">
        <v>-610</v>
      </c>
    </row>
    <row r="44" spans="1:2" ht="12.75">
      <c r="A44" s="209"/>
      <c r="B44" s="209"/>
    </row>
    <row r="45" spans="1:4" ht="24.75" customHeight="1">
      <c r="A45" s="473" t="s">
        <v>255</v>
      </c>
      <c r="B45" s="473"/>
      <c r="C45" s="473"/>
      <c r="D45" s="473"/>
    </row>
    <row r="46" spans="1:5" ht="51.75" customHeight="1">
      <c r="A46" s="474" t="s">
        <v>256</v>
      </c>
      <c r="B46" s="474"/>
      <c r="C46" s="474"/>
      <c r="D46" s="474"/>
      <c r="E46" s="474"/>
    </row>
    <row r="47" ht="12.75">
      <c r="A47" s="210"/>
    </row>
    <row r="48" ht="12.75">
      <c r="A48" s="461" t="s">
        <v>257</v>
      </c>
    </row>
    <row r="49" ht="12.75">
      <c r="A49" s="210"/>
    </row>
    <row r="50" spans="1:4" ht="12.75">
      <c r="A50" s="462" t="s">
        <v>25</v>
      </c>
      <c r="B50" s="242" t="str">
        <f>+B31</f>
        <v>09/2009</v>
      </c>
      <c r="C50" s="242" t="str">
        <f>+C31</f>
        <v>09/2008</v>
      </c>
      <c r="D50" s="242" t="str">
        <f>D31</f>
        <v>12/2008</v>
      </c>
    </row>
    <row r="51" spans="1:6" ht="12.75">
      <c r="A51" s="210"/>
      <c r="F51" s="321"/>
    </row>
    <row r="52" ht="12.75">
      <c r="A52" s="74" t="s">
        <v>258</v>
      </c>
    </row>
    <row r="53" spans="1:4" ht="12.75">
      <c r="A53" s="181" t="s">
        <v>247</v>
      </c>
      <c r="B53" s="205"/>
      <c r="C53" s="205">
        <v>2160</v>
      </c>
      <c r="D53" s="205"/>
    </row>
    <row r="54" spans="1:3" ht="12.75">
      <c r="A54" s="74" t="s">
        <v>253</v>
      </c>
      <c r="C54" s="210">
        <v>24</v>
      </c>
    </row>
    <row r="55" ht="12.75">
      <c r="A55" s="210"/>
    </row>
    <row r="56" spans="1:5" ht="25.5" customHeight="1">
      <c r="A56" s="475" t="s">
        <v>259</v>
      </c>
      <c r="B56" s="472"/>
      <c r="C56" s="472"/>
      <c r="D56" s="472"/>
      <c r="E56" s="472"/>
    </row>
    <row r="57" ht="12.75">
      <c r="A57" s="209"/>
    </row>
    <row r="58" ht="12.75">
      <c r="A58" s="210"/>
    </row>
    <row r="59" ht="12.75">
      <c r="A59" s="210"/>
    </row>
    <row r="60" ht="12.75">
      <c r="A60" s="461" t="s">
        <v>111</v>
      </c>
    </row>
    <row r="61" ht="12.75">
      <c r="A61" s="461"/>
    </row>
    <row r="62" spans="1:4" ht="12.75">
      <c r="A62" s="462" t="s">
        <v>6</v>
      </c>
      <c r="B62" s="242" t="str">
        <f>+B20</f>
        <v>09/2009</v>
      </c>
      <c r="C62" s="242" t="str">
        <f>+C20</f>
        <v>09/2008</v>
      </c>
      <c r="D62" s="242" t="str">
        <f>D50</f>
        <v>12/2008</v>
      </c>
    </row>
    <row r="63" spans="1:4" ht="12.75">
      <c r="A63" s="465"/>
      <c r="B63" s="207"/>
      <c r="C63" s="207"/>
      <c r="D63" s="207"/>
    </row>
    <row r="64" spans="1:4" ht="12.75">
      <c r="A64" s="465" t="s">
        <v>260</v>
      </c>
      <c r="B64" s="207"/>
      <c r="C64" s="207"/>
      <c r="D64" s="207"/>
    </row>
    <row r="65" spans="1:4" ht="12.75">
      <c r="A65" s="181" t="s">
        <v>247</v>
      </c>
      <c r="B65" s="205"/>
      <c r="C65" s="205">
        <v>226</v>
      </c>
      <c r="D65" s="205"/>
    </row>
    <row r="66" spans="1:4" ht="25.5">
      <c r="A66" s="448" t="s">
        <v>261</v>
      </c>
      <c r="B66" s="208"/>
      <c r="C66" s="208">
        <v>57</v>
      </c>
      <c r="D66" s="208"/>
    </row>
    <row r="67" spans="1:4" ht="12.75">
      <c r="A67" s="74" t="s">
        <v>148</v>
      </c>
      <c r="B67" s="205">
        <f>SUM(B65:B66)</f>
        <v>0</v>
      </c>
      <c r="C67" s="205">
        <f>SUM(C65:C66)</f>
        <v>283</v>
      </c>
      <c r="D67" s="205">
        <f>SUM(D65:D66)</f>
        <v>0</v>
      </c>
    </row>
    <row r="68" spans="1:4" ht="12.75">
      <c r="A68" s="74" t="s">
        <v>262</v>
      </c>
      <c r="B68" s="205"/>
      <c r="C68" s="205">
        <v>184</v>
      </c>
      <c r="D68" s="205"/>
    </row>
    <row r="69" spans="1:4" ht="12.75">
      <c r="A69" s="76"/>
      <c r="B69" s="209"/>
      <c r="C69" s="209"/>
      <c r="D69" s="209"/>
    </row>
    <row r="70" spans="1:4" ht="12.75">
      <c r="A70" s="465" t="s">
        <v>263</v>
      </c>
      <c r="B70" s="207"/>
      <c r="C70" s="207"/>
      <c r="D70" s="207"/>
    </row>
    <row r="71" spans="1:4" s="76" customFormat="1" ht="12.75">
      <c r="A71" s="181" t="s">
        <v>247</v>
      </c>
      <c r="B71" s="228"/>
      <c r="C71" s="228">
        <v>42</v>
      </c>
      <c r="D71" s="228"/>
    </row>
    <row r="72" spans="1:4" s="76" customFormat="1" ht="12.75">
      <c r="A72" s="74" t="s">
        <v>262</v>
      </c>
      <c r="B72" s="228"/>
      <c r="C72" s="205">
        <v>-1078</v>
      </c>
      <c r="D72" s="209"/>
    </row>
    <row r="73" ht="9" customHeight="1">
      <c r="A73" s="210"/>
    </row>
    <row r="74" spans="1:4" ht="27.75" customHeight="1">
      <c r="A74" s="473" t="s">
        <v>264</v>
      </c>
      <c r="B74" s="473"/>
      <c r="C74" s="473"/>
      <c r="D74" s="473"/>
    </row>
    <row r="75" ht="8.25" customHeight="1"/>
    <row r="76" spans="1:4" ht="37.5" customHeight="1">
      <c r="A76" s="473" t="s">
        <v>265</v>
      </c>
      <c r="B76" s="473"/>
      <c r="C76" s="473"/>
      <c r="D76" s="473"/>
    </row>
  </sheetData>
  <mergeCells count="5">
    <mergeCell ref="A76:D76"/>
    <mergeCell ref="A45:D45"/>
    <mergeCell ref="A46:E46"/>
    <mergeCell ref="A56:E56"/>
    <mergeCell ref="A74:D74"/>
  </mergeCells>
  <printOptions/>
  <pageMargins left="0.75" right="0.75" top="1" bottom="1" header="0.4921259845" footer="0.4921259845"/>
  <pageSetup horizontalDpi="600" verticalDpi="600" orientation="portrait" paperSize="9" scale="94" r:id="rId1"/>
  <rowBreaks count="1" manualBreakCount="1">
    <brk id="4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23" sqref="A23"/>
    </sheetView>
  </sheetViews>
  <sheetFormatPr defaultColWidth="9.140625" defaultRowHeight="12.75"/>
  <cols>
    <col min="1" max="1" width="36.8515625" style="257" customWidth="1"/>
    <col min="2" max="2" width="10.57421875" style="256" customWidth="1"/>
    <col min="3" max="3" width="10.57421875" style="257" customWidth="1"/>
    <col min="4" max="4" width="10.57421875" style="254" customWidth="1"/>
    <col min="5" max="5" width="10.57421875" style="255" customWidth="1"/>
    <col min="6" max="6" width="10.57421875" style="256" customWidth="1"/>
    <col min="7" max="8" width="9.140625" style="257" customWidth="1"/>
    <col min="9" max="9" width="26.00390625" style="257" customWidth="1"/>
    <col min="10" max="16384" width="9.140625" style="257" customWidth="1"/>
  </cols>
  <sheetData>
    <row r="1" spans="1:3" ht="12.75">
      <c r="A1" s="253" t="s">
        <v>3</v>
      </c>
      <c r="B1" s="294"/>
      <c r="C1" s="253"/>
    </row>
    <row r="2" spans="1:3" ht="12.75">
      <c r="A2" s="253"/>
      <c r="B2" s="294"/>
      <c r="C2" s="253"/>
    </row>
    <row r="3" spans="1:7" ht="15.75">
      <c r="A3" s="258" t="s">
        <v>46</v>
      </c>
      <c r="B3" s="298"/>
      <c r="C3" s="258"/>
      <c r="D3" s="259"/>
      <c r="E3" s="260"/>
      <c r="G3" s="261"/>
    </row>
    <row r="4" spans="1:7" ht="12.75">
      <c r="A4" s="262"/>
      <c r="B4" s="271"/>
      <c r="C4" s="262"/>
      <c r="D4" s="263"/>
      <c r="E4" s="264"/>
      <c r="G4" s="261"/>
    </row>
    <row r="5" spans="1:7" ht="12.75">
      <c r="A5" s="407" t="s">
        <v>25</v>
      </c>
      <c r="B5" s="343" t="s">
        <v>16</v>
      </c>
      <c r="C5" s="343" t="s">
        <v>13</v>
      </c>
      <c r="D5" s="343" t="s">
        <v>17</v>
      </c>
      <c r="E5" s="343" t="s">
        <v>18</v>
      </c>
      <c r="F5" s="265" t="s">
        <v>10</v>
      </c>
      <c r="G5" s="266"/>
    </row>
    <row r="6" spans="1:7" ht="12.75">
      <c r="A6" s="267"/>
      <c r="B6" s="268"/>
      <c r="C6" s="268"/>
      <c r="D6" s="268"/>
      <c r="E6" s="268"/>
      <c r="F6" s="269"/>
      <c r="G6" s="270"/>
    </row>
    <row r="7" spans="1:11" s="256" customFormat="1" ht="12.75" customHeight="1">
      <c r="A7" s="271" t="s">
        <v>39</v>
      </c>
      <c r="B7" s="272">
        <v>11515</v>
      </c>
      <c r="C7" s="272">
        <v>11934</v>
      </c>
      <c r="D7" s="272">
        <v>27636</v>
      </c>
      <c r="E7" s="272">
        <v>38436</v>
      </c>
      <c r="F7" s="272">
        <v>39968</v>
      </c>
      <c r="G7" s="273"/>
      <c r="I7" s="274"/>
      <c r="J7" s="266"/>
      <c r="K7" s="254"/>
    </row>
    <row r="8" spans="1:10" s="254" customFormat="1" ht="25.5" customHeight="1">
      <c r="A8" s="275" t="s">
        <v>47</v>
      </c>
      <c r="B8" s="344"/>
      <c r="C8" s="344"/>
      <c r="D8" s="344"/>
      <c r="E8" s="344"/>
      <c r="F8" s="273"/>
      <c r="G8" s="270"/>
      <c r="I8" s="276"/>
      <c r="J8" s="277"/>
    </row>
    <row r="9" spans="1:10" s="254" customFormat="1" ht="12.75" customHeight="1">
      <c r="A9" s="408" t="s">
        <v>48</v>
      </c>
      <c r="B9" s="345">
        <v>-106</v>
      </c>
      <c r="C9" s="345">
        <v>-417</v>
      </c>
      <c r="D9" s="345">
        <v>-441</v>
      </c>
      <c r="E9" s="345">
        <v>-46</v>
      </c>
      <c r="F9" s="270">
        <v>-972</v>
      </c>
      <c r="G9" s="273"/>
      <c r="I9" s="276"/>
      <c r="J9" s="277"/>
    </row>
    <row r="10" spans="1:10" s="254" customFormat="1" ht="12.75" customHeight="1">
      <c r="A10" s="408" t="s">
        <v>49</v>
      </c>
      <c r="B10" s="345"/>
      <c r="C10" s="345"/>
      <c r="D10" s="345"/>
      <c r="E10" s="345"/>
      <c r="F10" s="270"/>
      <c r="G10" s="270"/>
      <c r="I10" s="276"/>
      <c r="J10" s="277"/>
    </row>
    <row r="11" spans="1:10" s="254" customFormat="1" ht="12.75" customHeight="1">
      <c r="A11" s="409" t="s">
        <v>50</v>
      </c>
      <c r="B11" s="345">
        <v>-17</v>
      </c>
      <c r="C11" s="345">
        <v>4</v>
      </c>
      <c r="D11" s="345">
        <v>-24</v>
      </c>
      <c r="E11" s="345">
        <v>5</v>
      </c>
      <c r="F11" s="270">
        <f>(-3516+42801+914-11128)/1000</f>
        <v>29.071</v>
      </c>
      <c r="G11" s="270"/>
      <c r="I11" s="276"/>
      <c r="J11" s="277"/>
    </row>
    <row r="12" spans="1:10" s="254" customFormat="1" ht="12.75" customHeight="1">
      <c r="A12" s="410" t="s">
        <v>51</v>
      </c>
      <c r="B12" s="280"/>
      <c r="C12" s="280"/>
      <c r="D12" s="280"/>
      <c r="E12" s="280">
        <v>-14238</v>
      </c>
      <c r="F12" s="281">
        <f>(-14258101+19666)/1000</f>
        <v>-14238.435</v>
      </c>
      <c r="G12" s="270"/>
      <c r="I12" s="276"/>
      <c r="J12" s="277"/>
    </row>
    <row r="13" spans="1:10" s="254" customFormat="1" ht="12.75" customHeight="1">
      <c r="A13" s="408" t="s">
        <v>49</v>
      </c>
      <c r="B13" s="270">
        <f>SUM(B11:B12)</f>
        <v>-17</v>
      </c>
      <c r="C13" s="270">
        <f>SUM(C11:C12)</f>
        <v>4</v>
      </c>
      <c r="D13" s="270">
        <f>SUM(D11:D12)</f>
        <v>-24</v>
      </c>
      <c r="E13" s="270">
        <f>SUM(E11:E12)</f>
        <v>-14233</v>
      </c>
      <c r="F13" s="270">
        <f>SUM(F11:F12)</f>
        <v>-14209.364</v>
      </c>
      <c r="G13" s="270"/>
      <c r="I13" s="276"/>
      <c r="J13" s="277"/>
    </row>
    <row r="14" spans="1:10" s="254" customFormat="1" ht="12.75" customHeight="1">
      <c r="A14" s="411" t="s">
        <v>52</v>
      </c>
      <c r="B14" s="280">
        <v>146</v>
      </c>
      <c r="C14" s="280">
        <v>-278</v>
      </c>
      <c r="D14" s="280">
        <v>124</v>
      </c>
      <c r="E14" s="280">
        <v>-535</v>
      </c>
      <c r="F14" s="281">
        <v>-1862</v>
      </c>
      <c r="G14" s="270"/>
      <c r="I14" s="283"/>
      <c r="J14" s="284"/>
    </row>
    <row r="15" spans="1:10" s="261" customFormat="1" ht="25.5" customHeight="1">
      <c r="A15" s="285" t="s">
        <v>47</v>
      </c>
      <c r="B15" s="286">
        <f>B9+B13+B14</f>
        <v>23</v>
      </c>
      <c r="C15" s="286">
        <f>C9+C13+C14</f>
        <v>-691</v>
      </c>
      <c r="D15" s="286">
        <f>D9+D13+D14</f>
        <v>-341</v>
      </c>
      <c r="E15" s="286">
        <f>E9+E13+E14</f>
        <v>-14814</v>
      </c>
      <c r="F15" s="286">
        <f>F9+F13+F14</f>
        <v>-17043.364</v>
      </c>
      <c r="G15" s="287"/>
      <c r="I15" s="288"/>
      <c r="J15" s="288"/>
    </row>
    <row r="16" spans="1:10" s="261" customFormat="1" ht="12.75" customHeight="1">
      <c r="A16" s="275" t="s">
        <v>53</v>
      </c>
      <c r="B16" s="289">
        <f>B7+B15</f>
        <v>11538</v>
      </c>
      <c r="C16" s="289">
        <f>C7+C15</f>
        <v>11243</v>
      </c>
      <c r="D16" s="289">
        <f>D7+D15</f>
        <v>27295</v>
      </c>
      <c r="E16" s="289">
        <f>E7+E15</f>
        <v>23622</v>
      </c>
      <c r="F16" s="289">
        <f>F7+F15</f>
        <v>22924.636</v>
      </c>
      <c r="G16" s="287"/>
      <c r="H16" s="290"/>
      <c r="I16" s="389"/>
      <c r="J16" s="292"/>
    </row>
    <row r="17" spans="1:10" s="261" customFormat="1" ht="12.75" customHeight="1">
      <c r="A17" s="275"/>
      <c r="B17" s="345"/>
      <c r="C17" s="345"/>
      <c r="D17" s="345"/>
      <c r="E17" s="345"/>
      <c r="F17" s="289"/>
      <c r="G17" s="287"/>
      <c r="H17" s="290"/>
      <c r="I17" s="291"/>
      <c r="J17" s="292"/>
    </row>
    <row r="18" spans="1:11" ht="12.75" customHeight="1">
      <c r="A18" s="275" t="s">
        <v>40</v>
      </c>
      <c r="B18" s="346"/>
      <c r="C18" s="346"/>
      <c r="D18" s="346"/>
      <c r="E18" s="346"/>
      <c r="G18" s="254"/>
      <c r="I18" s="261"/>
      <c r="J18" s="293"/>
      <c r="K18" s="261"/>
    </row>
    <row r="19" spans="1:11" ht="12.75" customHeight="1">
      <c r="A19" s="7" t="s">
        <v>41</v>
      </c>
      <c r="B19" s="269">
        <f>+B16-B20</f>
        <v>11533</v>
      </c>
      <c r="C19" s="269">
        <f>+C16-C20</f>
        <v>11268</v>
      </c>
      <c r="D19" s="269">
        <f>+D16-D20</f>
        <v>27299</v>
      </c>
      <c r="E19" s="269">
        <f>+E16-E20</f>
        <v>23620</v>
      </c>
      <c r="F19" s="269">
        <f>+F16-F20</f>
        <v>22949.636</v>
      </c>
      <c r="G19" s="270"/>
      <c r="H19" s="390"/>
      <c r="I19" s="290"/>
      <c r="J19" s="293"/>
      <c r="K19" s="261"/>
    </row>
    <row r="20" spans="1:11" ht="12.75" customHeight="1">
      <c r="A20" s="267" t="s">
        <v>42</v>
      </c>
      <c r="B20" s="272">
        <v>5</v>
      </c>
      <c r="C20" s="272">
        <v>-25</v>
      </c>
      <c r="D20" s="272">
        <v>-4</v>
      </c>
      <c r="E20" s="272">
        <v>2</v>
      </c>
      <c r="F20" s="256">
        <v>-25</v>
      </c>
      <c r="G20" s="254"/>
      <c r="I20" s="261"/>
      <c r="J20" s="261"/>
      <c r="K20" s="261"/>
    </row>
    <row r="21" ht="12.75">
      <c r="C21" s="256"/>
    </row>
    <row r="22" spans="1:3" ht="12.75">
      <c r="A22" s="267"/>
      <c r="B22" s="352"/>
      <c r="C22" s="352"/>
    </row>
    <row r="23" spans="4:6" ht="12.75">
      <c r="D23" s="255"/>
      <c r="E23" s="272"/>
      <c r="F23" s="269"/>
    </row>
    <row r="24" ht="12.75">
      <c r="D24" s="270"/>
    </row>
  </sheetData>
  <sheetProtection/>
  <printOptions/>
  <pageMargins left="0.72" right="0.42" top="0.984251968503937" bottom="0" header="0.79" footer="0.4921259845"/>
  <pageSetup fitToHeight="7" fitToWidth="1" orientation="portrait" paperSize="9" r:id="rId1"/>
</worksheet>
</file>

<file path=xl/worksheets/sheet3.xml><?xml version="1.0" encoding="utf-8"?>
<worksheet xmlns="http://schemas.openxmlformats.org/spreadsheetml/2006/main" xmlns:r="http://schemas.openxmlformats.org/officeDocument/2006/relationships">
  <dimension ref="A1:H85"/>
  <sheetViews>
    <sheetView workbookViewId="0" topLeftCell="A1">
      <selection activeCell="A23" sqref="A23"/>
    </sheetView>
  </sheetViews>
  <sheetFormatPr defaultColWidth="9.140625" defaultRowHeight="12.75"/>
  <cols>
    <col min="1" max="1" width="46.421875" style="2" customWidth="1"/>
    <col min="2" max="4" width="11.00390625" style="104" customWidth="1"/>
    <col min="5" max="5" width="9.140625" style="2" customWidth="1"/>
    <col min="6" max="6" width="10.140625" style="2" bestFit="1" customWidth="1"/>
    <col min="7" max="16384" width="9.140625" style="2" customWidth="1"/>
  </cols>
  <sheetData>
    <row r="1" ht="12.75">
      <c r="A1" s="253" t="s">
        <v>3</v>
      </c>
    </row>
    <row r="3" spans="1:2" ht="15.75">
      <c r="A3" s="1" t="s">
        <v>54</v>
      </c>
      <c r="B3" s="335"/>
    </row>
    <row r="4" spans="1:2" ht="12.75">
      <c r="A4" s="12"/>
      <c r="B4" s="336"/>
    </row>
    <row r="5" spans="1:4" ht="12.75">
      <c r="A5" s="412" t="s">
        <v>25</v>
      </c>
      <c r="B5" s="107" t="s">
        <v>19</v>
      </c>
      <c r="C5" s="107" t="s">
        <v>20</v>
      </c>
      <c r="D5" s="107" t="s">
        <v>11</v>
      </c>
    </row>
    <row r="6" ht="12.75">
      <c r="A6" s="12"/>
    </row>
    <row r="7" spans="1:4" ht="12.75">
      <c r="A7" s="4" t="s">
        <v>55</v>
      </c>
      <c r="B7" s="101"/>
      <c r="C7" s="101"/>
      <c r="D7" s="101"/>
    </row>
    <row r="8" spans="2:4" ht="12.75">
      <c r="B8" s="101"/>
      <c r="C8" s="101"/>
      <c r="D8" s="101"/>
    </row>
    <row r="9" spans="1:4" ht="12.75">
      <c r="A9" s="4" t="s">
        <v>56</v>
      </c>
      <c r="B9" s="101"/>
      <c r="C9" s="101"/>
      <c r="D9" s="101"/>
    </row>
    <row r="10" spans="1:4" ht="12.75">
      <c r="A10" s="7" t="s">
        <v>57</v>
      </c>
      <c r="B10" s="101"/>
      <c r="C10" s="101"/>
      <c r="D10" s="101"/>
    </row>
    <row r="11" spans="1:4" ht="12.75">
      <c r="A11" s="13" t="s">
        <v>58</v>
      </c>
      <c r="B11" s="101">
        <v>115814</v>
      </c>
      <c r="C11" s="101">
        <v>119498</v>
      </c>
      <c r="D11" s="101">
        <v>115451</v>
      </c>
    </row>
    <row r="12" spans="1:4" ht="12.75">
      <c r="A12" s="413" t="s">
        <v>59</v>
      </c>
      <c r="B12" s="101">
        <v>6052</v>
      </c>
      <c r="C12" s="101">
        <v>6692</v>
      </c>
      <c r="D12" s="101">
        <v>7346</v>
      </c>
    </row>
    <row r="13" spans="1:4" ht="12.75">
      <c r="A13" s="413" t="s">
        <v>60</v>
      </c>
      <c r="B13" s="101">
        <v>11691</v>
      </c>
      <c r="C13" s="101">
        <v>13520</v>
      </c>
      <c r="D13" s="101">
        <v>13270</v>
      </c>
    </row>
    <row r="14" spans="1:6" ht="25.5">
      <c r="A14" s="413" t="s">
        <v>61</v>
      </c>
      <c r="B14" s="101">
        <v>3685</v>
      </c>
      <c r="C14" s="101">
        <v>5869</v>
      </c>
      <c r="D14" s="101">
        <v>5158</v>
      </c>
      <c r="F14" s="5"/>
    </row>
    <row r="15" spans="1:8" ht="12.75">
      <c r="A15" s="414" t="s">
        <v>62</v>
      </c>
      <c r="B15" s="102">
        <v>13187</v>
      </c>
      <c r="C15" s="102">
        <v>12270</v>
      </c>
      <c r="D15" s="102">
        <v>11402</v>
      </c>
      <c r="F15" s="5"/>
      <c r="G15" s="5"/>
      <c r="H15" s="5"/>
    </row>
    <row r="16" spans="1:8" ht="12.75">
      <c r="A16" s="12"/>
      <c r="B16" s="103">
        <f>SUM(B11:B15)</f>
        <v>150429</v>
      </c>
      <c r="C16" s="103">
        <f>SUM(C11:C15)</f>
        <v>157849</v>
      </c>
      <c r="D16" s="103">
        <f>SUM(D11:D15)</f>
        <v>152627</v>
      </c>
      <c r="F16" s="5"/>
      <c r="G16" s="5"/>
      <c r="H16" s="5"/>
    </row>
    <row r="17" spans="1:4" ht="12.75">
      <c r="A17" s="415" t="s">
        <v>63</v>
      </c>
      <c r="B17" s="101"/>
      <c r="C17" s="101"/>
      <c r="D17" s="101"/>
    </row>
    <row r="18" spans="1:4" ht="12.75">
      <c r="A18" s="13" t="s">
        <v>64</v>
      </c>
      <c r="B18" s="101">
        <v>4015</v>
      </c>
      <c r="C18" s="101">
        <v>3690</v>
      </c>
      <c r="D18" s="101">
        <v>3832</v>
      </c>
    </row>
    <row r="19" spans="1:4" ht="12.75">
      <c r="A19" s="13" t="s">
        <v>65</v>
      </c>
      <c r="B19" s="101">
        <v>70581</v>
      </c>
      <c r="C19" s="101">
        <v>38218</v>
      </c>
      <c r="D19" s="101">
        <v>43958</v>
      </c>
    </row>
    <row r="20" spans="1:4" ht="12.75">
      <c r="A20" s="13" t="s">
        <v>66</v>
      </c>
      <c r="B20" s="101">
        <v>113958</v>
      </c>
      <c r="C20" s="101">
        <v>109693</v>
      </c>
      <c r="D20" s="101">
        <v>113851</v>
      </c>
    </row>
    <row r="21" spans="1:4" ht="12.75">
      <c r="A21" s="13" t="s">
        <v>67</v>
      </c>
      <c r="B21" s="101">
        <v>81</v>
      </c>
      <c r="C21" s="101">
        <v>114</v>
      </c>
      <c r="D21" s="101">
        <v>78</v>
      </c>
    </row>
    <row r="22" spans="1:5" ht="25.5">
      <c r="A22" s="416" t="s">
        <v>68</v>
      </c>
      <c r="B22" s="102">
        <v>13460</v>
      </c>
      <c r="C22" s="102">
        <v>26582</v>
      </c>
      <c r="D22" s="102">
        <v>35433</v>
      </c>
      <c r="E22" s="2" t="s">
        <v>1</v>
      </c>
    </row>
    <row r="23" spans="1:6" ht="12.75">
      <c r="A23" s="8"/>
      <c r="B23" s="103">
        <f>SUM(B18:B22)</f>
        <v>202095</v>
      </c>
      <c r="C23" s="103">
        <f>SUM(C18:C22)</f>
        <v>178297</v>
      </c>
      <c r="D23" s="103">
        <f>SUM(D18:D22)</f>
        <v>197152</v>
      </c>
      <c r="F23" s="5"/>
    </row>
    <row r="24" spans="1:4" ht="12.75">
      <c r="A24" s="415" t="s">
        <v>69</v>
      </c>
      <c r="B24" s="101"/>
      <c r="C24" s="101"/>
      <c r="D24" s="101"/>
    </row>
    <row r="25" spans="1:4" ht="12.75">
      <c r="A25" s="13" t="s">
        <v>70</v>
      </c>
      <c r="B25" s="101">
        <v>522</v>
      </c>
      <c r="C25" s="101">
        <v>502</v>
      </c>
      <c r="D25" s="101">
        <v>502</v>
      </c>
    </row>
    <row r="26" spans="1:4" ht="12.75">
      <c r="A26" s="13" t="s">
        <v>71</v>
      </c>
      <c r="B26" s="101">
        <v>4567</v>
      </c>
      <c r="C26" s="101">
        <v>4827</v>
      </c>
      <c r="D26" s="101">
        <v>4694</v>
      </c>
    </row>
    <row r="27" spans="1:4" ht="12.75">
      <c r="A27" s="13" t="s">
        <v>72</v>
      </c>
      <c r="B27" s="101">
        <v>1736</v>
      </c>
      <c r="C27" s="101">
        <v>1373</v>
      </c>
      <c r="D27" s="101">
        <v>945</v>
      </c>
    </row>
    <row r="28" spans="1:4" ht="12.75">
      <c r="A28" s="14" t="s">
        <v>73</v>
      </c>
      <c r="B28" s="102">
        <v>626</v>
      </c>
      <c r="C28" s="102">
        <v>644</v>
      </c>
      <c r="D28" s="102">
        <v>689</v>
      </c>
    </row>
    <row r="29" spans="1:4" ht="12.75">
      <c r="A29" s="12"/>
      <c r="B29" s="101">
        <f>SUM(B25:B28)</f>
        <v>7451</v>
      </c>
      <c r="C29" s="101">
        <f>SUM(C25:C28)</f>
        <v>7346</v>
      </c>
      <c r="D29" s="101">
        <f>SUM(D25:D28)</f>
        <v>6830</v>
      </c>
    </row>
    <row r="30" spans="1:4" ht="12.75">
      <c r="A30" s="12"/>
      <c r="B30" s="101"/>
      <c r="C30" s="101"/>
      <c r="D30" s="101"/>
    </row>
    <row r="31" spans="1:4" ht="12.75">
      <c r="A31" s="11" t="s">
        <v>74</v>
      </c>
      <c r="B31" s="103">
        <f>B29+B23+B16</f>
        <v>359975</v>
      </c>
      <c r="C31" s="103">
        <f>C29+C23+C16</f>
        <v>343492</v>
      </c>
      <c r="D31" s="103">
        <f>D29+D23+D16</f>
        <v>356609</v>
      </c>
    </row>
    <row r="32" spans="1:4" ht="12.75">
      <c r="A32" s="11"/>
      <c r="B32" s="101"/>
      <c r="C32" s="101"/>
      <c r="D32" s="101"/>
    </row>
    <row r="33" spans="1:4" ht="12.75">
      <c r="A33" s="11" t="s">
        <v>75</v>
      </c>
      <c r="B33" s="101"/>
      <c r="C33" s="101"/>
      <c r="D33" s="101"/>
    </row>
    <row r="34" spans="1:4" ht="12.75">
      <c r="A34" s="2" t="s">
        <v>76</v>
      </c>
      <c r="B34" s="101">
        <v>29274</v>
      </c>
      <c r="C34" s="101">
        <v>17261</v>
      </c>
      <c r="D34" s="101">
        <v>18827</v>
      </c>
    </row>
    <row r="35" spans="1:6" ht="12.75">
      <c r="A35" s="7" t="s">
        <v>77</v>
      </c>
      <c r="B35" s="101">
        <v>83031</v>
      </c>
      <c r="C35" s="101">
        <v>84827</v>
      </c>
      <c r="D35" s="101">
        <v>74634</v>
      </c>
      <c r="F35" s="5"/>
    </row>
    <row r="36" spans="1:6" ht="12.75">
      <c r="A36" s="7" t="s">
        <v>78</v>
      </c>
      <c r="B36" s="101"/>
      <c r="C36" s="101">
        <v>1069</v>
      </c>
      <c r="D36" s="101">
        <v>112</v>
      </c>
      <c r="E36" s="5"/>
      <c r="F36" s="5"/>
    </row>
    <row r="37" spans="1:6" ht="12.75">
      <c r="A37" s="7" t="s">
        <v>79</v>
      </c>
      <c r="B37" s="101">
        <v>1747</v>
      </c>
      <c r="C37" s="101">
        <v>2994</v>
      </c>
      <c r="D37" s="101">
        <v>986</v>
      </c>
      <c r="E37" s="5"/>
      <c r="F37" s="5"/>
    </row>
    <row r="38" spans="1:6" ht="12.75">
      <c r="A38" s="7" t="s">
        <v>70</v>
      </c>
      <c r="B38" s="101">
        <v>10989</v>
      </c>
      <c r="C38" s="101">
        <v>5988</v>
      </c>
      <c r="D38" s="101">
        <v>20368</v>
      </c>
      <c r="F38" s="5"/>
    </row>
    <row r="39" spans="1:6" ht="12.75">
      <c r="A39" s="6" t="s">
        <v>80</v>
      </c>
      <c r="B39" s="102">
        <v>10004</v>
      </c>
      <c r="C39" s="102">
        <v>8883</v>
      </c>
      <c r="D39" s="102">
        <v>6149</v>
      </c>
      <c r="E39" s="5"/>
      <c r="F39" s="5"/>
    </row>
    <row r="40" spans="1:4" ht="12.75">
      <c r="A40" s="7"/>
      <c r="B40" s="103"/>
      <c r="C40" s="103"/>
      <c r="D40" s="103"/>
    </row>
    <row r="41" spans="1:7" ht="12.75">
      <c r="A41" s="9" t="s">
        <v>81</v>
      </c>
      <c r="B41" s="103">
        <f>SUM(B34:B40)</f>
        <v>135045</v>
      </c>
      <c r="C41" s="103">
        <f>SUM(C34:C40)</f>
        <v>121022</v>
      </c>
      <c r="D41" s="103">
        <f>SUM(D34:D40)</f>
        <v>121076</v>
      </c>
      <c r="F41" s="5"/>
      <c r="G41" s="5"/>
    </row>
    <row r="42" spans="1:4" ht="12.75">
      <c r="A42" s="8"/>
      <c r="B42" s="103"/>
      <c r="C42" s="103"/>
      <c r="D42" s="103"/>
    </row>
    <row r="43" spans="1:6" ht="13.5" thickBot="1">
      <c r="A43" s="16" t="s">
        <v>82</v>
      </c>
      <c r="B43" s="108">
        <f>B31+B41</f>
        <v>495020</v>
      </c>
      <c r="C43" s="108">
        <f>C31+C41</f>
        <v>464514</v>
      </c>
      <c r="D43" s="108">
        <f>D31+D41</f>
        <v>477685</v>
      </c>
      <c r="F43" s="5"/>
    </row>
    <row r="44" spans="1:7" ht="12.75">
      <c r="A44" s="9"/>
      <c r="B44" s="103"/>
      <c r="C44" s="103"/>
      <c r="D44" s="103"/>
      <c r="F44" s="5"/>
      <c r="G44" s="5"/>
    </row>
    <row r="45" spans="2:4" ht="12.75">
      <c r="B45" s="103"/>
      <c r="C45" s="103"/>
      <c r="D45" s="103"/>
    </row>
    <row r="46" ht="12.75">
      <c r="A46" s="9"/>
    </row>
    <row r="47" ht="12.75">
      <c r="A47" s="9"/>
    </row>
    <row r="48" spans="1:4" ht="12.75">
      <c r="A48" s="412" t="s">
        <v>25</v>
      </c>
      <c r="B48" s="107" t="str">
        <f>+B5</f>
        <v>9/2009</v>
      </c>
      <c r="C48" s="107" t="str">
        <f>+C5</f>
        <v>9/2008</v>
      </c>
      <c r="D48" s="107" t="str">
        <f>+D5</f>
        <v>12/2008</v>
      </c>
    </row>
    <row r="49" ht="12.75">
      <c r="A49" s="12"/>
    </row>
    <row r="50" ht="12.75">
      <c r="A50" s="11" t="s">
        <v>83</v>
      </c>
    </row>
    <row r="52" ht="12.75">
      <c r="A52" s="4" t="s">
        <v>84</v>
      </c>
    </row>
    <row r="53" ht="12.75">
      <c r="A53" s="417" t="s">
        <v>85</v>
      </c>
    </row>
    <row r="54" spans="1:4" ht="12.75">
      <c r="A54" s="15" t="s">
        <v>86</v>
      </c>
      <c r="B54" s="101">
        <v>19399</v>
      </c>
      <c r="C54" s="101">
        <v>19399</v>
      </c>
      <c r="D54" s="101">
        <v>19399</v>
      </c>
    </row>
    <row r="55" spans="1:4" ht="12.75">
      <c r="A55" s="15" t="s">
        <v>87</v>
      </c>
      <c r="B55" s="101">
        <v>50673</v>
      </c>
      <c r="C55" s="101">
        <v>50673</v>
      </c>
      <c r="D55" s="101">
        <v>50673</v>
      </c>
    </row>
    <row r="56" spans="1:4" ht="12.75">
      <c r="A56" s="15" t="s">
        <v>88</v>
      </c>
      <c r="B56" s="101">
        <v>-3294</v>
      </c>
      <c r="C56" s="101">
        <v>-757</v>
      </c>
      <c r="D56" s="101">
        <v>-2964</v>
      </c>
    </row>
    <row r="57" spans="1:4" ht="12.75">
      <c r="A57" s="15" t="s">
        <v>89</v>
      </c>
      <c r="B57" s="101">
        <v>116773</v>
      </c>
      <c r="C57" s="101">
        <v>97556</v>
      </c>
      <c r="D57" s="101">
        <v>97799</v>
      </c>
    </row>
    <row r="58" spans="1:6" ht="12.75">
      <c r="A58" s="18" t="s">
        <v>39</v>
      </c>
      <c r="B58" s="102">
        <v>27629</v>
      </c>
      <c r="C58" s="102">
        <v>38432</v>
      </c>
      <c r="D58" s="102">
        <v>39969</v>
      </c>
      <c r="E58" s="5"/>
      <c r="F58" s="5"/>
    </row>
    <row r="59" spans="1:4" ht="12.75">
      <c r="A59" s="10"/>
      <c r="B59" s="103">
        <f>SUM(B54:B58)</f>
        <v>211180</v>
      </c>
      <c r="C59" s="103">
        <f>SUM(C54:C58)</f>
        <v>205303</v>
      </c>
      <c r="D59" s="103">
        <f>SUM(D54:D58)</f>
        <v>204876</v>
      </c>
    </row>
    <row r="60" spans="1:6" ht="12.75">
      <c r="A60" s="6" t="s">
        <v>42</v>
      </c>
      <c r="B60" s="102">
        <v>158</v>
      </c>
      <c r="C60" s="102">
        <v>189</v>
      </c>
      <c r="D60" s="102">
        <v>162</v>
      </c>
      <c r="F60" s="5"/>
    </row>
    <row r="61" spans="1:4" ht="12.75">
      <c r="A61" s="9"/>
      <c r="B61" s="103"/>
      <c r="C61" s="103"/>
      <c r="D61" s="103"/>
    </row>
    <row r="62" spans="1:4" ht="12.75">
      <c r="A62" s="11" t="s">
        <v>90</v>
      </c>
      <c r="B62" s="101">
        <f>+B60+B59</f>
        <v>211338</v>
      </c>
      <c r="C62" s="101">
        <f>+C60+C59</f>
        <v>205492</v>
      </c>
      <c r="D62" s="101">
        <f>+D60+D59</f>
        <v>205038</v>
      </c>
    </row>
    <row r="63" spans="1:4" ht="12.75">
      <c r="A63" s="11"/>
      <c r="B63" s="101"/>
      <c r="C63" s="101"/>
      <c r="D63" s="101"/>
    </row>
    <row r="64" spans="1:4" ht="12.75">
      <c r="A64" s="11" t="s">
        <v>91</v>
      </c>
      <c r="B64" s="101"/>
      <c r="C64" s="101"/>
      <c r="D64" s="101"/>
    </row>
    <row r="65" spans="1:4" ht="12.75">
      <c r="A65" s="7" t="s">
        <v>92</v>
      </c>
      <c r="B65" s="101"/>
      <c r="C65" s="101"/>
      <c r="D65" s="101"/>
    </row>
    <row r="66" spans="1:4" ht="12.75">
      <c r="A66" s="15" t="s">
        <v>93</v>
      </c>
      <c r="B66" s="101">
        <v>33233</v>
      </c>
      <c r="C66" s="101">
        <v>29952</v>
      </c>
      <c r="D66" s="101">
        <v>32898</v>
      </c>
    </row>
    <row r="67" spans="1:4" ht="12.75">
      <c r="A67" s="15" t="s">
        <v>94</v>
      </c>
      <c r="B67" s="101">
        <v>673</v>
      </c>
      <c r="C67" s="101">
        <v>632</v>
      </c>
      <c r="D67" s="101">
        <v>674</v>
      </c>
    </row>
    <row r="68" spans="1:4" ht="12.75">
      <c r="A68" s="15" t="s">
        <v>95</v>
      </c>
      <c r="B68" s="101">
        <v>2011</v>
      </c>
      <c r="C68" s="101">
        <v>1128</v>
      </c>
      <c r="D68" s="101">
        <v>1741</v>
      </c>
    </row>
    <row r="69" spans="1:4" ht="12.75">
      <c r="A69" s="15" t="s">
        <v>96</v>
      </c>
      <c r="B69" s="101">
        <v>131025</v>
      </c>
      <c r="C69" s="101">
        <v>78425</v>
      </c>
      <c r="D69" s="101">
        <v>102487</v>
      </c>
    </row>
    <row r="70" spans="1:4" ht="12.75">
      <c r="A70" s="18" t="s">
        <v>97</v>
      </c>
      <c r="B70" s="102">
        <v>1592</v>
      </c>
      <c r="C70" s="102">
        <v>870</v>
      </c>
      <c r="D70" s="102">
        <v>1083</v>
      </c>
    </row>
    <row r="71" spans="2:6" ht="12.75">
      <c r="B71" s="105">
        <f>SUM(B66:B70)</f>
        <v>168534</v>
      </c>
      <c r="C71" s="105">
        <f>SUM(C66:C70)</f>
        <v>111007</v>
      </c>
      <c r="D71" s="105">
        <f>SUM(D66:D70)</f>
        <v>138883</v>
      </c>
      <c r="F71" s="5"/>
    </row>
    <row r="72" spans="1:4" ht="12.75">
      <c r="A72" s="7" t="s">
        <v>98</v>
      </c>
      <c r="B72" s="101"/>
      <c r="C72" s="101"/>
      <c r="D72" s="101"/>
    </row>
    <row r="73" spans="1:4" ht="12.75">
      <c r="A73" s="15" t="s">
        <v>99</v>
      </c>
      <c r="B73" s="101">
        <v>19247</v>
      </c>
      <c r="C73" s="101">
        <v>54092</v>
      </c>
      <c r="D73" s="101">
        <v>44569</v>
      </c>
    </row>
    <row r="74" spans="1:4" ht="12.75">
      <c r="A74" s="15" t="s">
        <v>100</v>
      </c>
      <c r="B74" s="101">
        <v>92295</v>
      </c>
      <c r="C74" s="101">
        <v>92601</v>
      </c>
      <c r="D74" s="101">
        <v>88298</v>
      </c>
    </row>
    <row r="75" spans="1:4" ht="12.75">
      <c r="A75" s="15" t="s">
        <v>101</v>
      </c>
      <c r="B75" s="101">
        <v>1205</v>
      </c>
      <c r="C75" s="101">
        <v>1078</v>
      </c>
      <c r="D75" s="101">
        <v>610</v>
      </c>
    </row>
    <row r="76" spans="1:4" ht="12.75">
      <c r="A76" s="15" t="s">
        <v>102</v>
      </c>
      <c r="B76" s="101">
        <v>2320</v>
      </c>
      <c r="C76" s="101">
        <v>244</v>
      </c>
      <c r="D76" s="101">
        <v>273</v>
      </c>
    </row>
    <row r="77" spans="1:6" ht="12.75">
      <c r="A77" s="18" t="s">
        <v>103</v>
      </c>
      <c r="B77" s="102">
        <v>81</v>
      </c>
      <c r="C77" s="102">
        <v>0</v>
      </c>
      <c r="D77" s="102">
        <v>14</v>
      </c>
      <c r="F77" s="5"/>
    </row>
    <row r="78" spans="1:6" ht="12.75">
      <c r="A78" s="8"/>
      <c r="B78" s="105">
        <f>SUM(B73:B77)</f>
        <v>115148</v>
      </c>
      <c r="C78" s="105">
        <f>SUM(C73:C77)</f>
        <v>148015</v>
      </c>
      <c r="D78" s="105">
        <f>SUM(D73:D77)</f>
        <v>133764</v>
      </c>
      <c r="F78" s="5"/>
    </row>
    <row r="79" spans="1:4" ht="12.75">
      <c r="A79" s="8"/>
      <c r="B79" s="101"/>
      <c r="C79" s="101"/>
      <c r="D79" s="101"/>
    </row>
    <row r="80" spans="1:6" ht="12.75">
      <c r="A80" s="9" t="s">
        <v>104</v>
      </c>
      <c r="B80" s="103">
        <f>+B71+B78</f>
        <v>283682</v>
      </c>
      <c r="C80" s="103">
        <f>+C71+C78</f>
        <v>259022</v>
      </c>
      <c r="D80" s="103">
        <f>+D71+D78</f>
        <v>272647</v>
      </c>
      <c r="F80" s="5"/>
    </row>
    <row r="81" spans="1:4" ht="12.75">
      <c r="A81" s="12"/>
      <c r="B81" s="101"/>
      <c r="C81" s="101"/>
      <c r="D81" s="101"/>
    </row>
    <row r="82" spans="1:6" ht="13.5" thickBot="1">
      <c r="A82" s="16" t="s">
        <v>105</v>
      </c>
      <c r="B82" s="108">
        <f>B59+B60+B80</f>
        <v>495020</v>
      </c>
      <c r="C82" s="108">
        <f>C59+C60+C80</f>
        <v>464514</v>
      </c>
      <c r="D82" s="108">
        <f>D59+D60+D80</f>
        <v>477685</v>
      </c>
      <c r="F82" s="5"/>
    </row>
    <row r="83" spans="1:2" ht="12.75">
      <c r="A83" s="3"/>
      <c r="B83" s="337"/>
    </row>
    <row r="84" spans="2:4" ht="12.75">
      <c r="B84" s="101"/>
      <c r="C84" s="101"/>
      <c r="D84" s="101"/>
    </row>
    <row r="85" spans="1:2" ht="12.75">
      <c r="A85" s="3"/>
      <c r="B85" s="337"/>
    </row>
  </sheetData>
  <printOptions/>
  <pageMargins left="0.99" right="0.27" top="0.984251968503937" bottom="0" header="0.77" footer="0.4921259845"/>
  <pageSetup fitToHeight="7" orientation="portrait" paperSize="9" scale="94" r:id="rId1"/>
  <rowBreaks count="1" manualBreakCount="1">
    <brk id="45" max="6" man="1"/>
  </rowBreaks>
</worksheet>
</file>

<file path=xl/worksheets/sheet4.xml><?xml version="1.0" encoding="utf-8"?>
<worksheet xmlns="http://schemas.openxmlformats.org/spreadsheetml/2006/main" xmlns:r="http://schemas.openxmlformats.org/officeDocument/2006/relationships">
  <sheetPr>
    <pageSetUpPr fitToPage="1"/>
  </sheetPr>
  <dimension ref="A1:G82"/>
  <sheetViews>
    <sheetView workbookViewId="0" topLeftCell="A4">
      <selection activeCell="A23" sqref="A23"/>
    </sheetView>
  </sheetViews>
  <sheetFormatPr defaultColWidth="9.140625" defaultRowHeight="12.75"/>
  <cols>
    <col min="1" max="1" width="58.8515625" style="19" customWidth="1"/>
    <col min="2" max="4" width="12.28125" style="110" customWidth="1"/>
    <col min="5" max="16384" width="9.140625" style="19" customWidth="1"/>
  </cols>
  <sheetData>
    <row r="1" ht="12.75">
      <c r="A1" s="294" t="s">
        <v>3</v>
      </c>
    </row>
    <row r="3" spans="1:4" ht="15.75">
      <c r="A3" s="21" t="s">
        <v>106</v>
      </c>
      <c r="B3" s="122"/>
      <c r="C3" s="122"/>
      <c r="D3" s="122"/>
    </row>
    <row r="4" ht="12.75">
      <c r="A4" s="22"/>
    </row>
    <row r="5" spans="1:4" ht="12.75">
      <c r="A5" s="418" t="s">
        <v>25</v>
      </c>
      <c r="B5" s="107" t="s">
        <v>19</v>
      </c>
      <c r="C5" s="107" t="s">
        <v>20</v>
      </c>
      <c r="D5" s="107" t="s">
        <v>11</v>
      </c>
    </row>
    <row r="6" ht="12.75">
      <c r="A6" s="22"/>
    </row>
    <row r="7" ht="12.75">
      <c r="A7" s="23" t="s">
        <v>107</v>
      </c>
    </row>
    <row r="8" spans="1:6" ht="12.75">
      <c r="A8" s="24" t="s">
        <v>39</v>
      </c>
      <c r="B8" s="198">
        <v>27636</v>
      </c>
      <c r="C8" s="198">
        <v>38436</v>
      </c>
      <c r="D8" s="198">
        <v>39968</v>
      </c>
      <c r="F8" s="20"/>
    </row>
    <row r="9" spans="1:4" ht="12.75">
      <c r="A9" s="23" t="s">
        <v>108</v>
      </c>
      <c r="B9" s="221"/>
      <c r="C9" s="221"/>
      <c r="D9" s="221"/>
    </row>
    <row r="10" spans="1:7" ht="12.75">
      <c r="A10" s="27" t="s">
        <v>38</v>
      </c>
      <c r="B10" s="114">
        <v>9964</v>
      </c>
      <c r="C10" s="114">
        <v>8745</v>
      </c>
      <c r="D10" s="114">
        <v>10724</v>
      </c>
      <c r="G10" s="20"/>
    </row>
    <row r="11" spans="1:4" ht="12.75">
      <c r="A11" s="27" t="s">
        <v>109</v>
      </c>
      <c r="B11" s="114">
        <v>29916</v>
      </c>
      <c r="C11" s="114">
        <v>28067</v>
      </c>
      <c r="D11" s="114">
        <v>40985</v>
      </c>
    </row>
    <row r="12" spans="1:4" ht="12.75">
      <c r="A12" s="27" t="s">
        <v>110</v>
      </c>
      <c r="B12" s="114">
        <v>4160</v>
      </c>
      <c r="C12" s="114">
        <v>3436</v>
      </c>
      <c r="D12" s="114">
        <v>4806</v>
      </c>
    </row>
    <row r="13" spans="1:4" ht="12.75">
      <c r="A13" s="27" t="s">
        <v>111</v>
      </c>
      <c r="B13" s="114">
        <v>0</v>
      </c>
      <c r="C13" s="114">
        <v>81</v>
      </c>
      <c r="D13" s="114">
        <v>-2221</v>
      </c>
    </row>
    <row r="14" spans="1:4" ht="12.75">
      <c r="A14" s="27" t="s">
        <v>112</v>
      </c>
      <c r="B14" s="114"/>
      <c r="C14" s="114">
        <v>-14258</v>
      </c>
      <c r="D14" s="114">
        <v>-14258</v>
      </c>
    </row>
    <row r="15" spans="1:4" ht="12.75">
      <c r="A15" s="419" t="s">
        <v>113</v>
      </c>
      <c r="B15" s="114"/>
      <c r="C15" s="114"/>
      <c r="D15" s="114">
        <v>2616</v>
      </c>
    </row>
    <row r="16" spans="1:6" s="87" customFormat="1" ht="12.75">
      <c r="A16" s="32" t="s">
        <v>67</v>
      </c>
      <c r="B16" s="222">
        <f>18+-1+665+302-31</f>
        <v>953</v>
      </c>
      <c r="C16" s="222">
        <v>-906</v>
      </c>
      <c r="D16" s="222">
        <v>444</v>
      </c>
      <c r="E16" s="211"/>
      <c r="F16" s="211"/>
    </row>
    <row r="17" spans="1:4" ht="25.5">
      <c r="A17" s="420" t="s">
        <v>114</v>
      </c>
      <c r="B17" s="216">
        <f>SUM(B8:B16)</f>
        <v>72629</v>
      </c>
      <c r="C17" s="216">
        <f>SUM(C8:C16)</f>
        <v>63601</v>
      </c>
      <c r="D17" s="216">
        <f>SUM(D8:D16)</f>
        <v>83064</v>
      </c>
    </row>
    <row r="18" spans="2:6" ht="12.75">
      <c r="B18" s="216"/>
      <c r="C18" s="216"/>
      <c r="D18" s="216"/>
      <c r="F18" s="20"/>
    </row>
    <row r="19" spans="1:4" ht="12.75">
      <c r="A19" s="26" t="s">
        <v>115</v>
      </c>
      <c r="B19" s="216"/>
      <c r="C19" s="216"/>
      <c r="D19" s="216"/>
    </row>
    <row r="20" spans="1:4" ht="12.75">
      <c r="A20" s="27" t="s">
        <v>116</v>
      </c>
      <c r="B20" s="198">
        <v>-11312</v>
      </c>
      <c r="C20" s="198">
        <v>-14113</v>
      </c>
      <c r="D20" s="198">
        <v>3502</v>
      </c>
    </row>
    <row r="21" spans="1:4" ht="12.75">
      <c r="A21" s="27" t="s">
        <v>117</v>
      </c>
      <c r="B21" s="198">
        <v>-10456</v>
      </c>
      <c r="C21" s="198">
        <v>-2925</v>
      </c>
      <c r="D21" s="198">
        <v>-4492</v>
      </c>
    </row>
    <row r="22" spans="1:4" ht="12.75">
      <c r="A22" s="28" t="s">
        <v>118</v>
      </c>
      <c r="B22" s="112">
        <v>5275</v>
      </c>
      <c r="C22" s="112">
        <v>8525</v>
      </c>
      <c r="D22" s="112">
        <v>3152</v>
      </c>
    </row>
    <row r="23" spans="1:4" ht="12.75">
      <c r="A23" s="29" t="s">
        <v>115</v>
      </c>
      <c r="B23" s="219">
        <f>SUM(B20:B22)</f>
        <v>-16493</v>
      </c>
      <c r="C23" s="219">
        <f>SUM(C20:C22)</f>
        <v>-8513</v>
      </c>
      <c r="D23" s="219">
        <f>SUM(D20:D22)</f>
        <v>2162</v>
      </c>
    </row>
    <row r="24" spans="1:4" ht="12.75">
      <c r="A24" s="26"/>
      <c r="B24" s="216"/>
      <c r="C24" s="216"/>
      <c r="D24" s="216"/>
    </row>
    <row r="25" spans="1:4" ht="12.75">
      <c r="A25" s="24" t="s">
        <v>119</v>
      </c>
      <c r="B25" s="198">
        <v>-5398</v>
      </c>
      <c r="C25" s="198">
        <v>-3554</v>
      </c>
      <c r="D25" s="198">
        <v>-5953</v>
      </c>
    </row>
    <row r="26" spans="1:4" ht="12.75">
      <c r="A26" s="24" t="s">
        <v>120</v>
      </c>
      <c r="B26" s="198">
        <v>1289</v>
      </c>
      <c r="C26" s="198">
        <v>1093</v>
      </c>
      <c r="D26" s="198">
        <v>1867</v>
      </c>
    </row>
    <row r="27" spans="1:4" ht="12.75">
      <c r="A27" s="25" t="s">
        <v>121</v>
      </c>
      <c r="B27" s="112">
        <v>-6091</v>
      </c>
      <c r="C27" s="112">
        <v>-10858</v>
      </c>
      <c r="D27" s="112">
        <v>-10716</v>
      </c>
    </row>
    <row r="28" spans="2:4" ht="12.75">
      <c r="B28" s="198"/>
      <c r="C28" s="198"/>
      <c r="D28" s="198"/>
    </row>
    <row r="29" spans="1:4" ht="12.75">
      <c r="A29" s="23" t="s">
        <v>122</v>
      </c>
      <c r="B29" s="216">
        <f>SUM(B25:B27)+B23+B17</f>
        <v>45936</v>
      </c>
      <c r="C29" s="216">
        <f>SUM(C25:C27)+C23+C17</f>
        <v>41769</v>
      </c>
      <c r="D29" s="216">
        <f>SUM(D25:D27)+D23+D17</f>
        <v>70424</v>
      </c>
    </row>
    <row r="30" spans="1:4" ht="12.75">
      <c r="A30" s="19" t="s">
        <v>2</v>
      </c>
      <c r="B30" s="198"/>
      <c r="C30" s="198"/>
      <c r="D30" s="198"/>
    </row>
    <row r="31" spans="1:4" ht="12.75">
      <c r="A31" s="23" t="s">
        <v>123</v>
      </c>
      <c r="B31" s="198"/>
      <c r="C31" s="198"/>
      <c r="D31" s="198"/>
    </row>
    <row r="32" spans="1:4" ht="12.75">
      <c r="A32" s="27" t="s">
        <v>124</v>
      </c>
      <c r="B32" s="198">
        <v>-320</v>
      </c>
      <c r="C32" s="198">
        <v>-420</v>
      </c>
      <c r="D32" s="198">
        <v>-4298</v>
      </c>
    </row>
    <row r="33" spans="1:4" ht="12.75">
      <c r="A33" s="30" t="s">
        <v>125</v>
      </c>
      <c r="B33" s="198">
        <v>197</v>
      </c>
      <c r="C33" s="198"/>
      <c r="D33" s="198">
        <v>23</v>
      </c>
    </row>
    <row r="34" spans="1:4" ht="12.75">
      <c r="A34" s="30" t="s">
        <v>126</v>
      </c>
      <c r="B34" s="198">
        <v>-34185</v>
      </c>
      <c r="C34" s="198">
        <v>-53285</v>
      </c>
      <c r="D34" s="198">
        <v>-77542</v>
      </c>
    </row>
    <row r="35" spans="1:4" ht="25.5">
      <c r="A35" s="421" t="s">
        <v>127</v>
      </c>
      <c r="B35" s="198">
        <v>1506</v>
      </c>
      <c r="C35" s="198">
        <v>1734</v>
      </c>
      <c r="D35" s="198">
        <v>789</v>
      </c>
    </row>
    <row r="36" spans="1:4" ht="12.75">
      <c r="A36" s="30" t="s">
        <v>128</v>
      </c>
      <c r="B36" s="198">
        <v>-48</v>
      </c>
      <c r="C36" s="198">
        <v>-110</v>
      </c>
      <c r="D36" s="198">
        <v>-200</v>
      </c>
    </row>
    <row r="37" spans="1:4" ht="12.75">
      <c r="A37" s="30" t="s">
        <v>129</v>
      </c>
      <c r="B37" s="198">
        <v>67</v>
      </c>
      <c r="C37" s="198">
        <v>-6</v>
      </c>
      <c r="D37" s="198">
        <v>-11</v>
      </c>
    </row>
    <row r="38" spans="1:4" ht="12.75">
      <c r="A38" s="30" t="s">
        <v>130</v>
      </c>
      <c r="B38" s="198">
        <v>24</v>
      </c>
      <c r="C38" s="198">
        <v>16813</v>
      </c>
      <c r="D38" s="198">
        <v>16867</v>
      </c>
    </row>
    <row r="39" spans="1:4" ht="12.75">
      <c r="A39" s="28" t="s">
        <v>131</v>
      </c>
      <c r="B39" s="112">
        <v>1</v>
      </c>
      <c r="C39" s="112">
        <v>3</v>
      </c>
      <c r="D39" s="112">
        <v>4</v>
      </c>
    </row>
    <row r="40" spans="1:4" ht="12.75">
      <c r="A40" s="31"/>
      <c r="B40" s="219"/>
      <c r="C40" s="219"/>
      <c r="D40" s="219"/>
    </row>
    <row r="41" spans="1:4" ht="12.75">
      <c r="A41" s="23" t="s">
        <v>132</v>
      </c>
      <c r="B41" s="216">
        <f>SUM(B32:B39)</f>
        <v>-32758</v>
      </c>
      <c r="C41" s="216">
        <f>SUM(C32:C39)</f>
        <v>-35271</v>
      </c>
      <c r="D41" s="216">
        <f>SUM(D32:D39)</f>
        <v>-64368</v>
      </c>
    </row>
    <row r="42" spans="2:4" ht="12.75">
      <c r="B42" s="111"/>
      <c r="C42" s="111"/>
      <c r="D42" s="111"/>
    </row>
    <row r="43" spans="1:4" ht="12.75">
      <c r="A43" s="23" t="s">
        <v>133</v>
      </c>
      <c r="B43" s="111"/>
      <c r="C43" s="111"/>
      <c r="D43" s="111"/>
    </row>
    <row r="44" spans="1:4" ht="12.75">
      <c r="A44" s="30" t="s">
        <v>134</v>
      </c>
      <c r="B44" s="111">
        <v>0</v>
      </c>
      <c r="C44" s="111">
        <v>206</v>
      </c>
      <c r="D44" s="111">
        <v>206</v>
      </c>
    </row>
    <row r="45" spans="1:4" ht="12.75">
      <c r="A45" s="30" t="s">
        <v>135</v>
      </c>
      <c r="B45" s="111">
        <v>-14636</v>
      </c>
      <c r="C45" s="111">
        <v>7365</v>
      </c>
      <c r="D45" s="111">
        <v>-4593</v>
      </c>
    </row>
    <row r="46" spans="1:4" ht="12.75">
      <c r="A46" s="30" t="s">
        <v>136</v>
      </c>
      <c r="B46" s="111">
        <v>43000</v>
      </c>
      <c r="C46" s="111">
        <v>20000</v>
      </c>
      <c r="D46" s="111">
        <v>47000</v>
      </c>
    </row>
    <row r="47" spans="1:4" ht="12.75">
      <c r="A47" s="30" t="s">
        <v>137</v>
      </c>
      <c r="B47" s="111">
        <v>-25362</v>
      </c>
      <c r="C47" s="111">
        <v>-11864</v>
      </c>
      <c r="D47" s="111">
        <v>-14546</v>
      </c>
    </row>
    <row r="48" spans="1:4" ht="12.75">
      <c r="A48" s="347" t="s">
        <v>138</v>
      </c>
      <c r="B48" s="116">
        <v>-21318</v>
      </c>
      <c r="C48" s="116">
        <v>-21315</v>
      </c>
      <c r="D48" s="116">
        <v>-21315</v>
      </c>
    </row>
    <row r="49" spans="1:4" ht="12.75">
      <c r="A49" s="349" t="s">
        <v>139</v>
      </c>
      <c r="B49" s="115">
        <v>-356</v>
      </c>
      <c r="C49" s="115"/>
      <c r="D49" s="115"/>
    </row>
    <row r="50" spans="1:4" ht="12.75">
      <c r="A50" s="31"/>
      <c r="B50" s="116"/>
      <c r="C50" s="116"/>
      <c r="D50" s="116"/>
    </row>
    <row r="51" spans="1:4" ht="12.75">
      <c r="A51" s="23" t="s">
        <v>140</v>
      </c>
      <c r="B51" s="113">
        <f>SUM(B44:B49)</f>
        <v>-18672</v>
      </c>
      <c r="C51" s="113">
        <f>SUM(C44:C48)</f>
        <v>-5608</v>
      </c>
      <c r="D51" s="113">
        <f>SUM(D44:D48)</f>
        <v>6752</v>
      </c>
    </row>
    <row r="52" spans="1:4" ht="12.75">
      <c r="A52" s="23"/>
      <c r="B52" s="111"/>
      <c r="C52" s="111"/>
      <c r="D52" s="111"/>
    </row>
    <row r="53" spans="1:4" ht="12.75">
      <c r="A53" s="23" t="s">
        <v>141</v>
      </c>
      <c r="B53" s="113">
        <f>+B51+B41+B29</f>
        <v>-5494</v>
      </c>
      <c r="C53" s="113">
        <f>+C51+C41+C29</f>
        <v>890</v>
      </c>
      <c r="D53" s="113">
        <f>+D51+D41+D29</f>
        <v>12808</v>
      </c>
    </row>
    <row r="54" spans="1:4" ht="12.75">
      <c r="A54" s="27" t="s">
        <v>142</v>
      </c>
      <c r="B54" s="117">
        <v>26517</v>
      </c>
      <c r="C54" s="117">
        <v>14008</v>
      </c>
      <c r="D54" s="117">
        <v>14008</v>
      </c>
    </row>
    <row r="55" spans="1:4" ht="12.75">
      <c r="A55" s="238" t="s">
        <v>143</v>
      </c>
      <c r="B55" s="116">
        <v>2</v>
      </c>
      <c r="C55" s="116">
        <v>-35</v>
      </c>
      <c r="D55" s="116">
        <v>-339</v>
      </c>
    </row>
    <row r="56" spans="1:4" s="319" customFormat="1" ht="12.75">
      <c r="A56" s="32" t="s">
        <v>144</v>
      </c>
      <c r="B56" s="222">
        <v>-32</v>
      </c>
      <c r="C56" s="222">
        <v>8</v>
      </c>
      <c r="D56" s="222">
        <v>40</v>
      </c>
    </row>
    <row r="57" spans="1:4" s="31" customFormat="1" ht="12.75">
      <c r="A57" s="33"/>
      <c r="B57" s="116"/>
      <c r="C57" s="116"/>
      <c r="D57" s="116"/>
    </row>
    <row r="58" spans="1:4" ht="12.75">
      <c r="A58" s="23" t="s">
        <v>145</v>
      </c>
      <c r="B58" s="113">
        <f>SUM(B53:B56)</f>
        <v>20993</v>
      </c>
      <c r="C58" s="113">
        <f>SUM(C53:C56)</f>
        <v>14871</v>
      </c>
      <c r="D58" s="113">
        <f>SUM(D53:D56)</f>
        <v>26517</v>
      </c>
    </row>
    <row r="59" spans="1:4" ht="12.75">
      <c r="A59" s="23"/>
      <c r="B59" s="113"/>
      <c r="C59" s="113"/>
      <c r="D59" s="113"/>
    </row>
    <row r="60" spans="1:4" ht="12.75">
      <c r="A60" s="23"/>
      <c r="B60" s="113"/>
      <c r="C60" s="113"/>
      <c r="D60" s="113"/>
    </row>
    <row r="61" spans="1:4" ht="12.75">
      <c r="A61" s="23" t="s">
        <v>146</v>
      </c>
      <c r="B61" s="113"/>
      <c r="C61" s="113"/>
      <c r="D61" s="113"/>
    </row>
    <row r="62" spans="1:4" ht="12.75">
      <c r="A62" s="23"/>
      <c r="B62" s="113"/>
      <c r="C62" s="113"/>
      <c r="D62" s="113"/>
    </row>
    <row r="63" spans="1:4" ht="12.75">
      <c r="A63" s="418" t="s">
        <v>25</v>
      </c>
      <c r="B63" s="107" t="str">
        <f>+B5</f>
        <v>9/2009</v>
      </c>
      <c r="C63" s="107" t="str">
        <f>+C5</f>
        <v>9/2008</v>
      </c>
      <c r="D63" s="107" t="str">
        <f>D5</f>
        <v>12/2008</v>
      </c>
    </row>
    <row r="64" spans="1:4" ht="12.75">
      <c r="A64" s="23"/>
      <c r="B64" s="113"/>
      <c r="C64" s="113"/>
      <c r="D64" s="113"/>
    </row>
    <row r="65" spans="1:4" ht="12.75">
      <c r="A65" s="24" t="s">
        <v>80</v>
      </c>
      <c r="B65" s="111">
        <v>10004</v>
      </c>
      <c r="C65" s="111">
        <v>8883</v>
      </c>
      <c r="D65" s="111">
        <v>6149</v>
      </c>
    </row>
    <row r="66" spans="1:4" ht="12.75">
      <c r="A66" s="25" t="s">
        <v>147</v>
      </c>
      <c r="B66" s="112">
        <v>10989</v>
      </c>
      <c r="C66" s="112">
        <v>5988</v>
      </c>
      <c r="D66" s="112">
        <v>20368</v>
      </c>
    </row>
    <row r="67" spans="1:4" ht="12.75">
      <c r="A67" s="24" t="s">
        <v>148</v>
      </c>
      <c r="B67" s="113">
        <f>SUM(B65:B66)</f>
        <v>20993</v>
      </c>
      <c r="C67" s="113">
        <f>SUM(C65:C66)</f>
        <v>14871</v>
      </c>
      <c r="D67" s="113">
        <f>SUM(D65:D66)</f>
        <v>26517</v>
      </c>
    </row>
    <row r="68" spans="2:4" ht="12.75">
      <c r="B68" s="111"/>
      <c r="C68" s="111"/>
      <c r="D68" s="111"/>
    </row>
    <row r="69" spans="1:4" ht="12.75">
      <c r="A69" s="2"/>
      <c r="B69" s="111"/>
      <c r="C69" s="111"/>
      <c r="D69" s="111"/>
    </row>
    <row r="82" spans="1:4" ht="12.75">
      <c r="A82" s="24"/>
      <c r="B82" s="111"/>
      <c r="C82" s="111"/>
      <c r="D82" s="111"/>
    </row>
  </sheetData>
  <printOptions/>
  <pageMargins left="0.75" right="0.75" top="0.44" bottom="0.39" header="0.4921259845" footer="0.22"/>
  <pageSetup fitToHeight="1" fitToWidth="1" horizontalDpi="1200" verticalDpi="12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A1" sqref="A1"/>
    </sheetView>
  </sheetViews>
  <sheetFormatPr defaultColWidth="11.421875" defaultRowHeight="12.75"/>
  <cols>
    <col min="1" max="1" width="30.421875" style="295" customWidth="1"/>
    <col min="2" max="2" width="10.421875" style="295" customWidth="1"/>
    <col min="3" max="3" width="12.28125" style="295" customWidth="1"/>
    <col min="4" max="4" width="13.140625" style="295" customWidth="1"/>
    <col min="5" max="5" width="10.8515625" style="295" customWidth="1"/>
    <col min="6" max="6" width="16.140625" style="295" customWidth="1"/>
    <col min="7" max="7" width="13.140625" style="295" customWidth="1"/>
    <col min="8" max="8" width="12.28125" style="295" customWidth="1"/>
    <col min="9" max="9" width="13.00390625" style="295" customWidth="1"/>
    <col min="10" max="10" width="15.7109375" style="295" customWidth="1"/>
    <col min="11" max="16384" width="11.421875" style="295" customWidth="1"/>
  </cols>
  <sheetData>
    <row r="1" spans="1:9" ht="12.75" customHeight="1">
      <c r="A1" s="294" t="s">
        <v>3</v>
      </c>
      <c r="C1" s="296"/>
      <c r="D1" s="297"/>
      <c r="E1" s="297"/>
      <c r="F1" s="297"/>
      <c r="G1" s="297"/>
      <c r="H1" s="297"/>
      <c r="I1" s="297"/>
    </row>
    <row r="2" spans="1:9" ht="12.75" customHeight="1">
      <c r="A2" s="253"/>
      <c r="C2" s="296"/>
      <c r="D2" s="297"/>
      <c r="E2" s="297"/>
      <c r="F2" s="297"/>
      <c r="G2" s="297"/>
      <c r="H2" s="297"/>
      <c r="I2" s="297"/>
    </row>
    <row r="3" spans="1:9" ht="17.25" customHeight="1">
      <c r="A3" s="298" t="s">
        <v>149</v>
      </c>
      <c r="B3" s="296"/>
      <c r="C3" s="296"/>
      <c r="D3" s="297"/>
      <c r="E3" s="297"/>
      <c r="F3" s="299"/>
      <c r="G3" s="297"/>
      <c r="H3" s="297"/>
      <c r="I3" s="297"/>
    </row>
    <row r="4" spans="1:9" ht="12.75" customHeight="1">
      <c r="A4" s="300"/>
      <c r="B4" s="296"/>
      <c r="C4" s="296"/>
      <c r="D4" s="297"/>
      <c r="E4" s="297"/>
      <c r="F4" s="299"/>
      <c r="G4" s="297"/>
      <c r="H4" s="297"/>
      <c r="I4" s="297"/>
    </row>
    <row r="5" spans="1:9" ht="54" customHeight="1">
      <c r="A5" s="422" t="s">
        <v>25</v>
      </c>
      <c r="B5" s="423" t="s">
        <v>86</v>
      </c>
      <c r="C5" s="424" t="s">
        <v>87</v>
      </c>
      <c r="D5" s="423" t="s">
        <v>150</v>
      </c>
      <c r="E5" s="424" t="s">
        <v>89</v>
      </c>
      <c r="F5" s="424" t="s">
        <v>151</v>
      </c>
      <c r="G5" s="424" t="s">
        <v>42</v>
      </c>
      <c r="H5" s="424" t="s">
        <v>90</v>
      </c>
      <c r="I5" s="301"/>
    </row>
    <row r="6" spans="1:9" ht="12.75" customHeight="1">
      <c r="A6" s="297"/>
      <c r="B6" s="297"/>
      <c r="C6" s="297"/>
      <c r="D6" s="297"/>
      <c r="E6" s="297"/>
      <c r="F6" s="297"/>
      <c r="G6" s="297"/>
      <c r="H6" s="297"/>
      <c r="I6" s="302"/>
    </row>
    <row r="7" spans="1:9" ht="12.75" customHeight="1">
      <c r="A7" s="425" t="s">
        <v>152</v>
      </c>
      <c r="B7" s="303">
        <v>19399</v>
      </c>
      <c r="C7" s="303">
        <v>50673</v>
      </c>
      <c r="D7" s="303">
        <v>-2964</v>
      </c>
      <c r="E7" s="303">
        <v>137768</v>
      </c>
      <c r="F7" s="303">
        <f>SUM(B7:E7)</f>
        <v>204876</v>
      </c>
      <c r="G7" s="303">
        <v>162</v>
      </c>
      <c r="H7" s="303">
        <f>SUM(F7:G7)</f>
        <v>205038</v>
      </c>
      <c r="I7" s="279"/>
    </row>
    <row r="8" spans="1:9" ht="12.75" customHeight="1">
      <c r="A8" s="296"/>
      <c r="B8" s="303"/>
      <c r="C8" s="303"/>
      <c r="D8" s="303"/>
      <c r="E8" s="303"/>
      <c r="F8" s="303"/>
      <c r="G8" s="303"/>
      <c r="H8" s="303"/>
      <c r="I8" s="279"/>
    </row>
    <row r="9" spans="1:9" ht="25.5" customHeight="1">
      <c r="A9" s="348" t="s">
        <v>153</v>
      </c>
      <c r="B9" s="279"/>
      <c r="C9" s="306"/>
      <c r="D9" s="306"/>
      <c r="E9" s="306">
        <f>664-8</f>
        <v>656</v>
      </c>
      <c r="F9" s="306">
        <f>SUM(B9:E9)</f>
        <v>656</v>
      </c>
      <c r="G9" s="306"/>
      <c r="H9" s="306">
        <f>SUM(F9:G9)</f>
        <v>656</v>
      </c>
      <c r="I9" s="279"/>
    </row>
    <row r="10" spans="1:9" ht="12.75" customHeight="1">
      <c r="A10" s="306" t="s">
        <v>139</v>
      </c>
      <c r="B10" s="279"/>
      <c r="C10" s="306"/>
      <c r="D10" s="306"/>
      <c r="E10" s="306">
        <v>-356</v>
      </c>
      <c r="F10" s="306">
        <f>SUM(B10:E10)</f>
        <v>-356</v>
      </c>
      <c r="G10" s="306"/>
      <c r="H10" s="306">
        <f>SUM(F10:G10)</f>
        <v>-356</v>
      </c>
      <c r="I10" s="279"/>
    </row>
    <row r="11" spans="1:9" ht="12.75" customHeight="1">
      <c r="A11" s="302" t="s">
        <v>138</v>
      </c>
      <c r="B11" s="279"/>
      <c r="C11" s="306"/>
      <c r="D11" s="306"/>
      <c r="E11" s="306">
        <v>-21295</v>
      </c>
      <c r="F11" s="306">
        <f>SUM(B11:E11)</f>
        <v>-21295</v>
      </c>
      <c r="G11" s="387"/>
      <c r="H11" s="306">
        <f>SUM(F11:G11)</f>
        <v>-21295</v>
      </c>
      <c r="I11" s="307"/>
    </row>
    <row r="12" spans="1:10" ht="12.75" customHeight="1">
      <c r="A12" s="388" t="s">
        <v>154</v>
      </c>
      <c r="B12" s="282"/>
      <c r="C12" s="386"/>
      <c r="D12" s="386">
        <v>-330</v>
      </c>
      <c r="E12" s="386">
        <v>27629</v>
      </c>
      <c r="F12" s="386">
        <f>SUM(B12:E12)</f>
        <v>27299</v>
      </c>
      <c r="G12" s="386">
        <v>-4</v>
      </c>
      <c r="H12" s="386">
        <f>SUM(F12:G12)</f>
        <v>27295</v>
      </c>
      <c r="J12" s="308"/>
    </row>
    <row r="13" spans="1:12" ht="12.75" customHeight="1">
      <c r="A13" s="425" t="s">
        <v>157</v>
      </c>
      <c r="B13" s="303">
        <f aca="true" t="shared" si="0" ref="B13:H13">SUM(B7:B12)</f>
        <v>19399</v>
      </c>
      <c r="C13" s="303">
        <f t="shared" si="0"/>
        <v>50673</v>
      </c>
      <c r="D13" s="303">
        <f t="shared" si="0"/>
        <v>-3294</v>
      </c>
      <c r="E13" s="303">
        <f t="shared" si="0"/>
        <v>144402</v>
      </c>
      <c r="F13" s="303">
        <f t="shared" si="0"/>
        <v>211180</v>
      </c>
      <c r="G13" s="303">
        <f t="shared" si="0"/>
        <v>158</v>
      </c>
      <c r="H13" s="303">
        <f t="shared" si="0"/>
        <v>211338</v>
      </c>
      <c r="I13" s="308"/>
      <c r="J13" s="308"/>
      <c r="K13" s="308"/>
      <c r="L13" s="308"/>
    </row>
    <row r="14" spans="1:10" ht="12.75" customHeight="1">
      <c r="A14" s="309"/>
      <c r="C14" s="304"/>
      <c r="D14" s="310"/>
      <c r="E14" s="310"/>
      <c r="F14" s="310"/>
      <c r="G14" s="310"/>
      <c r="H14" s="310"/>
      <c r="I14" s="308"/>
      <c r="J14" s="308"/>
    </row>
    <row r="15" spans="1:8" ht="12.75" customHeight="1">
      <c r="A15" s="309"/>
      <c r="B15" s="305"/>
      <c r="C15" s="278"/>
      <c r="D15" s="304"/>
      <c r="E15" s="304"/>
      <c r="F15" s="304"/>
      <c r="G15" s="304"/>
      <c r="H15" s="304"/>
    </row>
    <row r="16" spans="1:8" ht="12.75" customHeight="1">
      <c r="A16" s="425" t="s">
        <v>155</v>
      </c>
      <c r="B16" s="303">
        <v>19392</v>
      </c>
      <c r="C16" s="364">
        <v>50474</v>
      </c>
      <c r="D16" s="364">
        <v>14055</v>
      </c>
      <c r="E16" s="364">
        <v>118236</v>
      </c>
      <c r="F16" s="364">
        <f>SUM(B16:E16)</f>
        <v>202157</v>
      </c>
      <c r="G16" s="364">
        <v>187</v>
      </c>
      <c r="H16" s="364">
        <f>SUM(F16:G16)</f>
        <v>202344</v>
      </c>
    </row>
    <row r="17" spans="1:8" ht="12.75" customHeight="1">
      <c r="A17" s="296"/>
      <c r="B17" s="303"/>
      <c r="C17" s="364"/>
      <c r="D17" s="364"/>
      <c r="E17" s="364"/>
      <c r="F17" s="364"/>
      <c r="G17" s="364"/>
      <c r="H17" s="364"/>
    </row>
    <row r="18" spans="1:8" ht="12.75" customHeight="1">
      <c r="A18" s="373" t="s">
        <v>156</v>
      </c>
      <c r="B18" s="305">
        <v>7</v>
      </c>
      <c r="C18" s="305">
        <v>199</v>
      </c>
      <c r="D18" s="305"/>
      <c r="E18" s="305"/>
      <c r="F18" s="305">
        <f>SUM(B18:E18)</f>
        <v>206</v>
      </c>
      <c r="G18" s="305"/>
      <c r="H18" s="305">
        <f>SUM(F18:G18)</f>
        <v>206</v>
      </c>
    </row>
    <row r="19" spans="1:8" ht="25.5" customHeight="1">
      <c r="A19" s="348" t="s">
        <v>153</v>
      </c>
      <c r="B19" s="305"/>
      <c r="C19" s="305"/>
      <c r="D19" s="305"/>
      <c r="E19" s="305">
        <v>643</v>
      </c>
      <c r="F19" s="305">
        <f>SUM(B19:E19)</f>
        <v>643</v>
      </c>
      <c r="G19" s="305"/>
      <c r="H19" s="305">
        <f>SUM(F19:G19)</f>
        <v>643</v>
      </c>
    </row>
    <row r="20" spans="1:8" ht="12.75" customHeight="1">
      <c r="A20" s="302" t="s">
        <v>138</v>
      </c>
      <c r="B20" s="305"/>
      <c r="C20" s="305"/>
      <c r="D20" s="305"/>
      <c r="E20" s="305">
        <v>-21323</v>
      </c>
      <c r="F20" s="305">
        <f>+E20</f>
        <v>-21323</v>
      </c>
      <c r="G20" s="305"/>
      <c r="H20" s="305">
        <f>+F20</f>
        <v>-21323</v>
      </c>
    </row>
    <row r="21" spans="1:8" s="309" customFormat="1" ht="12.75" customHeight="1">
      <c r="A21" s="388" t="s">
        <v>154</v>
      </c>
      <c r="B21" s="282"/>
      <c r="C21" s="282"/>
      <c r="D21" s="282">
        <v>-14812</v>
      </c>
      <c r="E21" s="282">
        <v>38432</v>
      </c>
      <c r="F21" s="282">
        <f>SUM(B21:E21)</f>
        <v>23620</v>
      </c>
      <c r="G21" s="282">
        <v>2</v>
      </c>
      <c r="H21" s="282">
        <f>SUM(F21:G21)</f>
        <v>23622</v>
      </c>
    </row>
    <row r="22" spans="1:8" ht="12.75" customHeight="1">
      <c r="A22" s="425" t="s">
        <v>158</v>
      </c>
      <c r="B22" s="303">
        <f aca="true" t="shared" si="1" ref="B22:H22">SUM(B16:B21)</f>
        <v>19399</v>
      </c>
      <c r="C22" s="364">
        <f t="shared" si="1"/>
        <v>50673</v>
      </c>
      <c r="D22" s="303">
        <f t="shared" si="1"/>
        <v>-757</v>
      </c>
      <c r="E22" s="303">
        <f t="shared" si="1"/>
        <v>135988</v>
      </c>
      <c r="F22" s="303">
        <f t="shared" si="1"/>
        <v>205303</v>
      </c>
      <c r="G22" s="303">
        <f t="shared" si="1"/>
        <v>189</v>
      </c>
      <c r="H22" s="303">
        <f t="shared" si="1"/>
        <v>205492</v>
      </c>
    </row>
    <row r="23" spans="2:3" ht="12.75" customHeight="1">
      <c r="B23" s="305"/>
      <c r="C23" s="305"/>
    </row>
    <row r="24" spans="2:5" ht="15">
      <c r="B24" s="305"/>
      <c r="C24" s="305"/>
      <c r="E24" s="308"/>
    </row>
    <row r="25" spans="2:3" ht="15">
      <c r="B25" s="305"/>
      <c r="C25" s="305"/>
    </row>
    <row r="26" spans="2:3" ht="15">
      <c r="B26" s="305"/>
      <c r="C26" s="305"/>
    </row>
    <row r="27" spans="2:8" ht="15">
      <c r="B27" s="359"/>
      <c r="C27" s="305"/>
      <c r="D27" s="308"/>
      <c r="E27" s="308"/>
      <c r="G27" s="308"/>
      <c r="H27" s="308"/>
    </row>
    <row r="28" spans="2:3" ht="15">
      <c r="B28" s="305"/>
      <c r="C28" s="305"/>
    </row>
    <row r="29" spans="2:6" ht="15">
      <c r="B29" s="305"/>
      <c r="C29" s="305"/>
      <c r="F29" s="308"/>
    </row>
    <row r="30" spans="2:4" ht="15">
      <c r="B30" s="305"/>
      <c r="C30" s="305"/>
      <c r="D30" s="308"/>
    </row>
    <row r="31" spans="2:3" ht="15">
      <c r="B31" s="305"/>
      <c r="C31" s="305"/>
    </row>
    <row r="32" spans="2:3" ht="15">
      <c r="B32" s="305"/>
      <c r="C32" s="305"/>
    </row>
    <row r="33" ht="15">
      <c r="D33" s="308"/>
    </row>
  </sheetData>
  <sheetProtection/>
  <printOptions/>
  <pageMargins left="0.75" right="0.28" top="1" bottom="1" header="0.4921259845" footer="0.4921259845"/>
  <pageSetup fitToHeight="1" fitToWidth="1" horizontalDpi="1200" verticalDpi="12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A23" sqref="A23"/>
    </sheetView>
  </sheetViews>
  <sheetFormatPr defaultColWidth="9.140625" defaultRowHeight="12.75"/>
  <cols>
    <col min="1" max="1" width="46.7109375" style="0" customWidth="1"/>
    <col min="2" max="5" width="10.28125" style="240" customWidth="1"/>
    <col min="6" max="6" width="10.28125" style="0" customWidth="1"/>
    <col min="7" max="7" width="10.7109375" style="0" customWidth="1"/>
  </cols>
  <sheetData>
    <row r="1" spans="1:3" ht="12.75">
      <c r="A1" s="294" t="s">
        <v>3</v>
      </c>
      <c r="B1" s="294"/>
      <c r="C1" s="294"/>
    </row>
    <row r="3" spans="1:4" ht="30.75" customHeight="1">
      <c r="A3" s="466" t="s">
        <v>169</v>
      </c>
      <c r="B3" s="467"/>
      <c r="C3" s="467"/>
      <c r="D3" s="467"/>
    </row>
    <row r="4" spans="4:7" ht="12.75">
      <c r="D4" s="354"/>
      <c r="E4" s="252"/>
      <c r="F4" s="181"/>
      <c r="G4" s="181"/>
    </row>
    <row r="5" spans="4:7" ht="12.75">
      <c r="D5" s="252"/>
      <c r="E5" s="252"/>
      <c r="F5" s="181"/>
      <c r="G5" s="181"/>
    </row>
    <row r="6" spans="1:7" ht="12.75">
      <c r="A6" s="422" t="s">
        <v>159</v>
      </c>
      <c r="B6" s="317" t="s">
        <v>16</v>
      </c>
      <c r="C6" s="317" t="s">
        <v>13</v>
      </c>
      <c r="D6" s="317" t="s">
        <v>17</v>
      </c>
      <c r="E6" s="317" t="s">
        <v>18</v>
      </c>
      <c r="F6" s="317" t="s">
        <v>10</v>
      </c>
      <c r="G6" s="191"/>
    </row>
    <row r="7" spans="1:7" ht="12.75">
      <c r="A7" s="183"/>
      <c r="B7" s="430"/>
      <c r="C7" s="430"/>
      <c r="D7" s="430"/>
      <c r="E7" s="430"/>
      <c r="F7" s="430"/>
      <c r="G7" s="183"/>
    </row>
    <row r="8" spans="1:7" ht="12.75">
      <c r="A8" s="429" t="s">
        <v>34</v>
      </c>
      <c r="B8" s="431">
        <v>16.9</v>
      </c>
      <c r="C8" s="432">
        <v>17.6</v>
      </c>
      <c r="D8" s="431">
        <v>41.8</v>
      </c>
      <c r="E8" s="432">
        <v>50.6</v>
      </c>
      <c r="F8" s="432">
        <v>55.5</v>
      </c>
      <c r="G8" s="192"/>
    </row>
    <row r="9" spans="1:7" ht="12.75">
      <c r="A9" s="183"/>
      <c r="B9" s="431"/>
      <c r="C9" s="433"/>
      <c r="D9" s="431"/>
      <c r="E9" s="433"/>
      <c r="F9" s="433"/>
      <c r="G9" s="192"/>
    </row>
    <row r="10" spans="1:7" ht="12.75" customHeight="1">
      <c r="A10" s="429" t="s">
        <v>160</v>
      </c>
      <c r="B10" s="397"/>
      <c r="C10" s="434"/>
      <c r="D10" s="397"/>
      <c r="E10" s="434"/>
      <c r="F10" s="434"/>
      <c r="G10" s="183"/>
    </row>
    <row r="11" spans="1:7" ht="12.75" customHeight="1">
      <c r="A11" s="426" t="s">
        <v>161</v>
      </c>
      <c r="B11" s="397"/>
      <c r="C11" s="434"/>
      <c r="D11" s="397"/>
      <c r="E11" s="434"/>
      <c r="F11" s="434">
        <v>3.1</v>
      </c>
      <c r="G11" s="183"/>
    </row>
    <row r="12" spans="1:7" ht="12.75" customHeight="1">
      <c r="A12" s="426" t="s">
        <v>162</v>
      </c>
      <c r="B12" s="397">
        <v>-0.4</v>
      </c>
      <c r="C12" s="434"/>
      <c r="D12" s="397">
        <f>-0.4</f>
        <v>-0.4</v>
      </c>
      <c r="E12" s="434"/>
      <c r="F12" s="434">
        <v>2.6</v>
      </c>
      <c r="G12" s="183"/>
    </row>
    <row r="13" spans="1:7" ht="12.75" customHeight="1">
      <c r="A13" s="426" t="s">
        <v>163</v>
      </c>
      <c r="B13" s="397"/>
      <c r="C13" s="434"/>
      <c r="D13" s="397"/>
      <c r="E13" s="434"/>
      <c r="F13" s="434">
        <v>1.1</v>
      </c>
      <c r="G13" s="183"/>
    </row>
    <row r="14" spans="1:7" ht="12.75" customHeight="1">
      <c r="A14" s="426" t="s">
        <v>164</v>
      </c>
      <c r="B14" s="397"/>
      <c r="C14" s="434"/>
      <c r="D14" s="397"/>
      <c r="E14" s="434">
        <v>-14.3</v>
      </c>
      <c r="F14" s="434">
        <v>-14.3</v>
      </c>
      <c r="G14" s="183"/>
    </row>
    <row r="15" spans="1:7" ht="12.75" customHeight="1">
      <c r="A15" s="426" t="s">
        <v>111</v>
      </c>
      <c r="B15" s="397"/>
      <c r="C15" s="434">
        <v>-1.3</v>
      </c>
      <c r="D15" s="397"/>
      <c r="E15" s="434">
        <v>0.1</v>
      </c>
      <c r="F15" s="398">
        <v>-3</v>
      </c>
      <c r="G15" s="183"/>
    </row>
    <row r="16" spans="1:7" ht="12.75" customHeight="1">
      <c r="A16" s="426" t="s">
        <v>165</v>
      </c>
      <c r="B16" s="397">
        <v>0.2</v>
      </c>
      <c r="C16" s="434"/>
      <c r="D16" s="397">
        <f>0.7+0.1+0.5+0.1</f>
        <v>1.4</v>
      </c>
      <c r="E16" s="434"/>
      <c r="F16" s="398"/>
      <c r="G16" s="183"/>
    </row>
    <row r="17" spans="1:7" ht="12.75" customHeight="1">
      <c r="A17" s="426" t="s">
        <v>166</v>
      </c>
      <c r="B17" s="397">
        <v>-0.1</v>
      </c>
      <c r="C17" s="434"/>
      <c r="D17" s="397">
        <f>0.4-0.1</f>
        <v>0.30000000000000004</v>
      </c>
      <c r="E17" s="434"/>
      <c r="F17" s="398"/>
      <c r="G17" s="183"/>
    </row>
    <row r="18" spans="1:7" s="193" customFormat="1" ht="27" customHeight="1">
      <c r="A18" s="428" t="s">
        <v>167</v>
      </c>
      <c r="B18" s="436"/>
      <c r="C18" s="437"/>
      <c r="D18" s="436">
        <v>-0.5</v>
      </c>
      <c r="E18" s="437"/>
      <c r="F18" s="438"/>
      <c r="G18" s="183"/>
    </row>
    <row r="19" spans="1:7" ht="25.5">
      <c r="A19" s="427" t="s">
        <v>168</v>
      </c>
      <c r="B19" s="397">
        <f>SUM(B8:B18)</f>
        <v>16.599999999999998</v>
      </c>
      <c r="C19" s="398">
        <f>SUM(C8:C18)</f>
        <v>16.3</v>
      </c>
      <c r="D19" s="397">
        <f>SUM(D8:D18)</f>
        <v>42.599999999999994</v>
      </c>
      <c r="E19" s="398">
        <f>SUM(E8:E18)</f>
        <v>36.4</v>
      </c>
      <c r="F19" s="398">
        <f>SUM(F8:F18)</f>
        <v>45</v>
      </c>
      <c r="G19" s="193"/>
    </row>
    <row r="20" spans="1:6" ht="12.75">
      <c r="A20" s="193"/>
      <c r="B20" s="435"/>
      <c r="C20" s="435"/>
      <c r="D20" s="435"/>
      <c r="E20" s="435"/>
      <c r="F20" s="193"/>
    </row>
    <row r="21" spans="1:3" ht="12.75">
      <c r="A21" s="180"/>
      <c r="B21" s="354"/>
      <c r="C21" s="354"/>
    </row>
    <row r="23" spans="2:4" ht="12.75">
      <c r="B23" s="399"/>
      <c r="D23" s="399"/>
    </row>
    <row r="34" ht="12.75">
      <c r="E34" s="396"/>
    </row>
  </sheetData>
  <mergeCells count="1">
    <mergeCell ref="A3:D3"/>
  </mergeCells>
  <printOptions/>
  <pageMargins left="0.75" right="0.75" top="1" bottom="1" header="0.4921259845" footer="0.4921259845"/>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I30"/>
  <sheetViews>
    <sheetView workbookViewId="0" topLeftCell="A1">
      <selection activeCell="A23" sqref="A23"/>
    </sheetView>
  </sheetViews>
  <sheetFormatPr defaultColWidth="9.140625" defaultRowHeight="12.75"/>
  <cols>
    <col min="1" max="1" width="52.57421875" style="36" customWidth="1"/>
    <col min="2" max="4" width="10.140625" style="36" customWidth="1"/>
    <col min="5" max="5" width="10.140625" style="167" customWidth="1"/>
    <col min="6" max="6" width="10.140625" style="121" customWidth="1"/>
    <col min="7" max="16384" width="9.140625" style="36" customWidth="1"/>
  </cols>
  <sheetData>
    <row r="1" spans="1:6" ht="12.75">
      <c r="A1" s="294" t="s">
        <v>3</v>
      </c>
      <c r="B1" s="35"/>
      <c r="C1" s="35"/>
      <c r="D1" s="35"/>
      <c r="E1" s="164"/>
      <c r="F1" s="118"/>
    </row>
    <row r="2" spans="1:6" ht="12.75">
      <c r="A2" s="35"/>
      <c r="B2" s="35"/>
      <c r="C2" s="35"/>
      <c r="D2" s="35"/>
      <c r="E2" s="164"/>
      <c r="F2" s="118"/>
    </row>
    <row r="3" spans="1:6" ht="15.75">
      <c r="A3" s="89" t="s">
        <v>188</v>
      </c>
      <c r="B3" s="89"/>
      <c r="C3" s="89"/>
      <c r="D3" s="89"/>
      <c r="E3" s="165"/>
      <c r="F3" s="160"/>
    </row>
    <row r="4" spans="1:6" ht="12.75">
      <c r="A4" s="37"/>
      <c r="B4" s="37"/>
      <c r="C4" s="37"/>
      <c r="D4" s="37"/>
      <c r="E4" s="166"/>
      <c r="F4" s="160"/>
    </row>
    <row r="5" spans="1:6" ht="12.75">
      <c r="A5" s="38"/>
      <c r="B5" s="340" t="s">
        <v>16</v>
      </c>
      <c r="C5" s="340" t="s">
        <v>13</v>
      </c>
      <c r="D5" s="340" t="s">
        <v>17</v>
      </c>
      <c r="E5" s="365" t="s">
        <v>18</v>
      </c>
      <c r="F5" s="358" t="s">
        <v>10</v>
      </c>
    </row>
    <row r="6" spans="1:6" ht="12.75">
      <c r="A6" s="39"/>
      <c r="B6" s="199"/>
      <c r="C6" s="199"/>
      <c r="D6" s="199"/>
      <c r="E6" s="366"/>
      <c r="F6" s="199"/>
    </row>
    <row r="7" spans="1:9" ht="12.75">
      <c r="A7" s="34" t="s">
        <v>170</v>
      </c>
      <c r="B7" s="200">
        <v>0.3</v>
      </c>
      <c r="C7" s="200">
        <v>0.31</v>
      </c>
      <c r="D7" s="200">
        <v>0.71</v>
      </c>
      <c r="E7" s="161">
        <v>0.99</v>
      </c>
      <c r="F7" s="161">
        <v>1.03</v>
      </c>
      <c r="G7" s="40"/>
      <c r="H7" s="40"/>
      <c r="I7" s="41"/>
    </row>
    <row r="8" spans="1:9" ht="12.75">
      <c r="A8" s="34" t="s">
        <v>171</v>
      </c>
      <c r="B8" s="200">
        <v>0.3</v>
      </c>
      <c r="C8" s="200">
        <v>0.31</v>
      </c>
      <c r="D8" s="200">
        <v>0.71</v>
      </c>
      <c r="E8" s="161">
        <v>0.99</v>
      </c>
      <c r="F8" s="161">
        <v>1.03</v>
      </c>
      <c r="G8" s="40"/>
      <c r="H8" s="40"/>
      <c r="I8" s="41"/>
    </row>
    <row r="9" spans="1:8" ht="12.75">
      <c r="A9" s="34" t="s">
        <v>172</v>
      </c>
      <c r="B9" s="200">
        <v>0.25</v>
      </c>
      <c r="C9" s="200">
        <v>0.41</v>
      </c>
      <c r="D9" s="200">
        <v>1.18</v>
      </c>
      <c r="E9" s="200">
        <v>1.08</v>
      </c>
      <c r="F9" s="220">
        <v>1.82</v>
      </c>
      <c r="G9" s="43"/>
      <c r="H9" s="42"/>
    </row>
    <row r="10" spans="1:8" ht="12.75">
      <c r="A10" s="34" t="s">
        <v>173</v>
      </c>
      <c r="B10" s="202">
        <v>8.2</v>
      </c>
      <c r="C10" s="202">
        <v>9.7</v>
      </c>
      <c r="D10" s="202">
        <v>16.6</v>
      </c>
      <c r="E10" s="161">
        <v>28.3</v>
      </c>
      <c r="F10" s="202">
        <v>25</v>
      </c>
      <c r="G10" s="42"/>
      <c r="H10" s="44"/>
    </row>
    <row r="11" spans="1:8" ht="12.75">
      <c r="A11" s="34" t="s">
        <v>174</v>
      </c>
      <c r="B11" s="120">
        <v>9676</v>
      </c>
      <c r="C11" s="120">
        <v>20817</v>
      </c>
      <c r="D11" s="120">
        <v>34132</v>
      </c>
      <c r="E11" s="201">
        <v>52238</v>
      </c>
      <c r="F11" s="201">
        <v>84249</v>
      </c>
      <c r="G11" s="45"/>
      <c r="H11" s="77"/>
    </row>
    <row r="12" spans="1:8" ht="12.75">
      <c r="A12" s="34" t="s">
        <v>175</v>
      </c>
      <c r="B12" s="120">
        <v>10101</v>
      </c>
      <c r="C12" s="120">
        <v>9448</v>
      </c>
      <c r="D12" s="120">
        <v>29916</v>
      </c>
      <c r="E12" s="120">
        <v>28067</v>
      </c>
      <c r="F12" s="120">
        <v>40985</v>
      </c>
      <c r="G12" s="44"/>
      <c r="H12" s="77"/>
    </row>
    <row r="13" spans="1:8" ht="12.75">
      <c r="A13" s="339"/>
      <c r="B13" s="339"/>
      <c r="C13" s="339"/>
      <c r="D13" s="339"/>
      <c r="E13" s="161"/>
      <c r="F13" s="202"/>
      <c r="G13" s="44"/>
      <c r="H13" s="44"/>
    </row>
    <row r="14" spans="1:8" ht="12.75">
      <c r="A14" s="34" t="s">
        <v>176</v>
      </c>
      <c r="B14" s="200"/>
      <c r="C14" s="200"/>
      <c r="D14" s="200">
        <v>5.45</v>
      </c>
      <c r="E14" s="200">
        <v>5.29</v>
      </c>
      <c r="F14" s="200">
        <v>5.28</v>
      </c>
      <c r="G14" s="44"/>
      <c r="H14" s="88"/>
    </row>
    <row r="15" spans="1:8" ht="12.75">
      <c r="A15" s="34" t="s">
        <v>177</v>
      </c>
      <c r="B15" s="118"/>
      <c r="C15" s="118"/>
      <c r="D15" s="118">
        <v>17.7</v>
      </c>
      <c r="E15" s="161">
        <v>25.1</v>
      </c>
      <c r="F15" s="202">
        <v>19.6</v>
      </c>
      <c r="G15" s="44"/>
      <c r="H15" s="44"/>
    </row>
    <row r="16" spans="1:8" ht="12.75">
      <c r="A16" s="34" t="s">
        <v>178</v>
      </c>
      <c r="B16" s="118"/>
      <c r="C16" s="118"/>
      <c r="D16" s="393">
        <v>16</v>
      </c>
      <c r="E16" s="202">
        <v>21</v>
      </c>
      <c r="F16" s="202">
        <v>17.1</v>
      </c>
      <c r="G16" s="35"/>
      <c r="H16" s="162"/>
    </row>
    <row r="17" spans="1:8" ht="12.75">
      <c r="A17" s="34" t="s">
        <v>179</v>
      </c>
      <c r="B17" s="118"/>
      <c r="C17" s="118"/>
      <c r="D17" s="118">
        <v>43.3</v>
      </c>
      <c r="E17" s="119">
        <v>44.9</v>
      </c>
      <c r="F17" s="318">
        <v>43.2</v>
      </c>
      <c r="G17" s="46"/>
      <c r="H17" s="163"/>
    </row>
    <row r="18" spans="1:8" ht="12.75">
      <c r="A18" s="34" t="s">
        <v>4</v>
      </c>
      <c r="B18" s="118"/>
      <c r="C18" s="118"/>
      <c r="D18" s="118">
        <v>61.2</v>
      </c>
      <c r="E18" s="119">
        <v>57.3</v>
      </c>
      <c r="F18" s="119">
        <v>58.8</v>
      </c>
      <c r="G18" s="46"/>
      <c r="H18" s="163"/>
    </row>
    <row r="19" spans="1:8" ht="12.75">
      <c r="A19" s="34" t="s">
        <v>180</v>
      </c>
      <c r="B19" s="77"/>
      <c r="C19" s="77"/>
      <c r="D19" s="77">
        <v>129278</v>
      </c>
      <c r="E19" s="77">
        <v>117646</v>
      </c>
      <c r="F19" s="77">
        <v>120539</v>
      </c>
      <c r="G19" s="47"/>
      <c r="H19" s="77"/>
    </row>
    <row r="20" spans="1:8" ht="12.75">
      <c r="A20" s="439" t="s">
        <v>181</v>
      </c>
      <c r="B20" s="77"/>
      <c r="C20" s="77"/>
      <c r="D20" s="77">
        <v>8254</v>
      </c>
      <c r="E20" s="77">
        <v>8177</v>
      </c>
      <c r="F20" s="77">
        <v>8363</v>
      </c>
      <c r="G20" s="47"/>
      <c r="H20" s="46"/>
    </row>
    <row r="21" spans="1:8" ht="25.5">
      <c r="A21" s="439" t="s">
        <v>182</v>
      </c>
      <c r="B21" s="77"/>
      <c r="C21" s="77"/>
      <c r="D21" s="77">
        <v>9101</v>
      </c>
      <c r="E21" s="77">
        <v>9625</v>
      </c>
      <c r="F21" s="77">
        <v>9490</v>
      </c>
      <c r="G21" s="47"/>
      <c r="H21" s="47"/>
    </row>
    <row r="22" spans="1:8" ht="12.75">
      <c r="A22" s="339"/>
      <c r="B22" s="339"/>
      <c r="C22" s="339"/>
      <c r="D22" s="339"/>
      <c r="E22" s="161"/>
      <c r="F22" s="77"/>
      <c r="G22" s="120"/>
      <c r="H22" s="47"/>
    </row>
    <row r="23" spans="1:8" ht="12.75">
      <c r="A23" s="34" t="s">
        <v>183</v>
      </c>
      <c r="B23" s="339"/>
      <c r="C23" s="339"/>
      <c r="D23" s="339"/>
      <c r="E23" s="161"/>
      <c r="F23" s="77"/>
      <c r="G23" s="120"/>
      <c r="H23" s="35"/>
    </row>
    <row r="24" spans="1:8" ht="12.75">
      <c r="A24" s="34" t="s">
        <v>184</v>
      </c>
      <c r="B24" s="77"/>
      <c r="C24" s="77"/>
      <c r="D24" s="77">
        <v>38785</v>
      </c>
      <c r="E24" s="77">
        <v>38795</v>
      </c>
      <c r="F24" s="77">
        <v>38796</v>
      </c>
      <c r="G24" s="118"/>
      <c r="H24" s="47"/>
    </row>
    <row r="25" spans="1:8" ht="12.75">
      <c r="A25" s="34" t="s">
        <v>185</v>
      </c>
      <c r="B25" s="77"/>
      <c r="C25" s="77"/>
      <c r="D25" s="77">
        <v>38769</v>
      </c>
      <c r="E25" s="77">
        <v>38799</v>
      </c>
      <c r="F25" s="77">
        <v>38799</v>
      </c>
      <c r="G25" s="118"/>
      <c r="H25" s="47"/>
    </row>
    <row r="26" spans="1:8" ht="12.75">
      <c r="A26" s="34" t="s">
        <v>186</v>
      </c>
      <c r="B26" s="77"/>
      <c r="C26" s="77"/>
      <c r="D26" s="77">
        <v>38785</v>
      </c>
      <c r="E26" s="367">
        <v>38820</v>
      </c>
      <c r="F26" s="77">
        <v>38817</v>
      </c>
      <c r="G26" s="120"/>
      <c r="H26" s="47"/>
    </row>
    <row r="27" spans="1:7" ht="12.75">
      <c r="A27" s="118"/>
      <c r="B27" s="118"/>
      <c r="C27" s="118"/>
      <c r="D27" s="118"/>
      <c r="E27" s="161"/>
      <c r="F27" s="118"/>
      <c r="G27" s="120"/>
    </row>
    <row r="28" spans="1:7" ht="12.75">
      <c r="A28" s="468" t="s">
        <v>187</v>
      </c>
      <c r="B28" s="468"/>
      <c r="C28" s="468"/>
      <c r="D28" s="468"/>
      <c r="E28" s="468"/>
      <c r="F28" s="469"/>
      <c r="G28" s="120"/>
    </row>
    <row r="29" spans="1:7" ht="12.75">
      <c r="A29" s="469"/>
      <c r="B29" s="469"/>
      <c r="C29" s="469"/>
      <c r="D29" s="469"/>
      <c r="E29" s="469"/>
      <c r="F29" s="469"/>
      <c r="G29" s="120"/>
    </row>
    <row r="30" ht="12.75">
      <c r="A30" s="218"/>
    </row>
    <row r="49" ht="14.25" customHeight="1"/>
    <row r="50" ht="14.25" customHeight="1"/>
    <row r="51" ht="14.25" customHeight="1"/>
  </sheetData>
  <mergeCells count="1">
    <mergeCell ref="A28:F29"/>
  </mergeCells>
  <printOptions/>
  <pageMargins left="0.7480314960629921" right="0.7480314960629921" top="0.984251968503937" bottom="0" header="0.4921259845" footer="0.4921259845"/>
  <pageSetup fitToHeight="1" fitToWidth="1" orientation="portrait" paperSize="9" scale="84" r:id="rId1"/>
  <headerFooter alignWithMargins="0">
    <oddFooter>&amp;R&amp;8&amp;F/&amp;A</oddFooter>
  </headerFooter>
  <rowBreaks count="2" manualBreakCount="2">
    <brk id="35" max="65535" man="1"/>
    <brk id="56" max="65535" man="1"/>
  </rowBreaks>
</worksheet>
</file>

<file path=xl/worksheets/sheet8.xml><?xml version="1.0" encoding="utf-8"?>
<worksheet xmlns="http://schemas.openxmlformats.org/spreadsheetml/2006/main" xmlns:r="http://schemas.openxmlformats.org/officeDocument/2006/relationships">
  <dimension ref="A1:K88"/>
  <sheetViews>
    <sheetView workbookViewId="0" topLeftCell="A1">
      <selection activeCell="K1" sqref="A1:K90"/>
    </sheetView>
  </sheetViews>
  <sheetFormatPr defaultColWidth="9.140625" defaultRowHeight="12.75"/>
  <cols>
    <col min="1" max="1" width="28.00390625" style="49" customWidth="1"/>
    <col min="2" max="2" width="9.28125" style="49" customWidth="1"/>
    <col min="3" max="3" width="11.57421875" style="49" customWidth="1"/>
    <col min="4" max="5" width="9.28125" style="49" customWidth="1"/>
    <col min="6" max="6" width="11.7109375" style="49" customWidth="1"/>
    <col min="7" max="7" width="9.28125" style="49" customWidth="1"/>
    <col min="8" max="8" width="11.00390625" style="49" customWidth="1"/>
    <col min="9" max="10" width="9.28125" style="49" customWidth="1"/>
    <col min="11" max="16384" width="9.140625" style="49" customWidth="1"/>
  </cols>
  <sheetData>
    <row r="1" spans="1:6" ht="12.75">
      <c r="A1" s="48" t="s">
        <v>5</v>
      </c>
      <c r="B1" s="48"/>
      <c r="C1" s="48"/>
      <c r="D1" s="48"/>
      <c r="E1" s="48"/>
      <c r="F1" s="48"/>
    </row>
    <row r="3" spans="1:4" ht="15.75">
      <c r="A3" s="90" t="s">
        <v>192</v>
      </c>
      <c r="B3" s="90"/>
      <c r="C3" s="90"/>
      <c r="D3" s="90"/>
    </row>
    <row r="4" spans="2:10" ht="12.75">
      <c r="B4" s="311"/>
      <c r="C4" s="312"/>
      <c r="D4" s="312"/>
      <c r="E4" s="313"/>
      <c r="F4" s="313"/>
      <c r="G4" s="313"/>
      <c r="H4" s="314"/>
      <c r="I4" s="52"/>
      <c r="J4" s="52"/>
    </row>
    <row r="5" spans="1:10" ht="12.75">
      <c r="A5" s="51" t="s">
        <v>193</v>
      </c>
      <c r="B5" s="51"/>
      <c r="C5" s="247"/>
      <c r="D5" s="247"/>
      <c r="E5" s="150"/>
      <c r="F5" s="150"/>
      <c r="G5" s="150"/>
      <c r="H5" s="52"/>
      <c r="I5" s="52"/>
      <c r="J5" s="52"/>
    </row>
    <row r="6" spans="1:10" ht="12.75">
      <c r="A6" s="51"/>
      <c r="B6" s="51"/>
      <c r="C6" s="247"/>
      <c r="D6" s="247"/>
      <c r="E6" s="150"/>
      <c r="F6" s="150"/>
      <c r="G6" s="150"/>
      <c r="H6" s="52"/>
      <c r="I6" s="52"/>
      <c r="J6" s="52"/>
    </row>
    <row r="7" spans="1:10" ht="12.75">
      <c r="A7" s="52"/>
      <c r="B7" s="150"/>
      <c r="C7" s="223" t="s">
        <v>16</v>
      </c>
      <c r="D7" s="150"/>
      <c r="E7" s="325"/>
      <c r="F7" s="223" t="s">
        <v>13</v>
      </c>
      <c r="G7" s="150"/>
      <c r="H7" s="326"/>
      <c r="I7" s="52"/>
      <c r="J7" s="52"/>
    </row>
    <row r="8" spans="1:10" ht="38.25">
      <c r="A8" s="440" t="s">
        <v>25</v>
      </c>
      <c r="B8" s="152" t="s">
        <v>189</v>
      </c>
      <c r="C8" s="328" t="s">
        <v>190</v>
      </c>
      <c r="D8" s="152" t="s">
        <v>148</v>
      </c>
      <c r="E8" s="441" t="s">
        <v>189</v>
      </c>
      <c r="F8" s="328" t="s">
        <v>190</v>
      </c>
      <c r="G8" s="152" t="s">
        <v>148</v>
      </c>
      <c r="H8" s="327" t="s">
        <v>191</v>
      </c>
      <c r="I8" s="52"/>
      <c r="J8" s="52"/>
    </row>
    <row r="9" spans="1:10" ht="13.5" customHeight="1">
      <c r="A9" s="52"/>
      <c r="B9" s="150"/>
      <c r="C9" s="185"/>
      <c r="D9" s="185"/>
      <c r="E9" s="325"/>
      <c r="F9" s="150"/>
      <c r="G9" s="150"/>
      <c r="H9" s="325"/>
      <c r="I9" s="52"/>
      <c r="J9" s="52"/>
    </row>
    <row r="10" spans="1:10" ht="12.75">
      <c r="A10" s="442" t="s">
        <v>194</v>
      </c>
      <c r="B10" s="151">
        <v>64478</v>
      </c>
      <c r="C10" s="331">
        <v>463</v>
      </c>
      <c r="D10" s="331">
        <f>SUM(B10:C10)</f>
        <v>64941</v>
      </c>
      <c r="E10" s="374">
        <v>73333</v>
      </c>
      <c r="F10" s="78">
        <v>407</v>
      </c>
      <c r="G10" s="331">
        <f>SUM(E10:F10)</f>
        <v>73740</v>
      </c>
      <c r="H10" s="329">
        <f>(D10-G10)/G10*100</f>
        <v>-11.93246541903987</v>
      </c>
      <c r="I10" s="52"/>
      <c r="J10" s="57"/>
    </row>
    <row r="11" spans="1:10" ht="25.5">
      <c r="A11" s="443" t="s">
        <v>195</v>
      </c>
      <c r="B11" s="400">
        <v>59349</v>
      </c>
      <c r="C11" s="331">
        <v>675</v>
      </c>
      <c r="D11" s="331">
        <f>SUM(B11:C11)</f>
        <v>60024</v>
      </c>
      <c r="E11" s="374">
        <v>59510</v>
      </c>
      <c r="F11" s="78">
        <v>614</v>
      </c>
      <c r="G11" s="331">
        <f>SUM(E11:F11)</f>
        <v>60124</v>
      </c>
      <c r="H11" s="329">
        <f>(D11-G11)/G11*100</f>
        <v>-0.16632293260594772</v>
      </c>
      <c r="I11" s="52"/>
      <c r="J11" s="57"/>
    </row>
    <row r="12" spans="1:10" ht="12.75">
      <c r="A12" s="444" t="s">
        <v>196</v>
      </c>
      <c r="B12" s="151">
        <v>16912</v>
      </c>
      <c r="C12" s="331">
        <v>786</v>
      </c>
      <c r="D12" s="331">
        <f>SUM(B12:C12)</f>
        <v>17698</v>
      </c>
      <c r="E12" s="374">
        <f>18395+5</f>
        <v>18400</v>
      </c>
      <c r="F12" s="78">
        <v>691</v>
      </c>
      <c r="G12" s="331">
        <f>SUM(E12:F12)</f>
        <v>19091</v>
      </c>
      <c r="H12" s="329">
        <f>(D12-G12)/G12*100</f>
        <v>-7.296631920800377</v>
      </c>
      <c r="I12" s="52"/>
      <c r="J12" s="57"/>
    </row>
    <row r="13" spans="1:10" ht="12.75">
      <c r="A13" s="59" t="s">
        <v>197</v>
      </c>
      <c r="B13" s="324"/>
      <c r="C13" s="324">
        <v>-1924</v>
      </c>
      <c r="D13" s="324">
        <f>SUM(B13:C13)</f>
        <v>-1924</v>
      </c>
      <c r="E13" s="375"/>
      <c r="F13" s="79">
        <v>-1712</v>
      </c>
      <c r="G13" s="324">
        <f>SUM(E13:F13)</f>
        <v>-1712</v>
      </c>
      <c r="H13" s="330"/>
      <c r="I13" s="52"/>
      <c r="J13" s="57"/>
    </row>
    <row r="14" spans="1:10" ht="12.75">
      <c r="A14" s="52" t="s">
        <v>198</v>
      </c>
      <c r="B14" s="78">
        <f aca="true" t="shared" si="0" ref="B14:G14">SUM(B10:B13)</f>
        <v>140739</v>
      </c>
      <c r="C14" s="78">
        <f t="shared" si="0"/>
        <v>0</v>
      </c>
      <c r="D14" s="78">
        <f t="shared" si="0"/>
        <v>140739</v>
      </c>
      <c r="E14" s="374">
        <f t="shared" si="0"/>
        <v>151243</v>
      </c>
      <c r="F14" s="184">
        <f t="shared" si="0"/>
        <v>0</v>
      </c>
      <c r="G14" s="78">
        <f t="shared" si="0"/>
        <v>151243</v>
      </c>
      <c r="H14" s="329">
        <f>(D14-G14)/G14*100</f>
        <v>-6.945114815231118</v>
      </c>
      <c r="I14" s="52"/>
      <c r="J14" s="57"/>
    </row>
    <row r="15" spans="1:10" ht="12.75">
      <c r="A15" s="51"/>
      <c r="B15" s="247"/>
      <c r="C15" s="247"/>
      <c r="D15" s="247"/>
      <c r="E15" s="150"/>
      <c r="F15" s="150"/>
      <c r="G15" s="150"/>
      <c r="H15" s="52"/>
      <c r="I15" s="52"/>
      <c r="J15" s="52"/>
    </row>
    <row r="16" spans="1:10" ht="12.75">
      <c r="A16" s="52"/>
      <c r="B16" s="150"/>
      <c r="C16" s="223" t="s">
        <v>17</v>
      </c>
      <c r="D16" s="150"/>
      <c r="E16" s="325"/>
      <c r="F16" s="223" t="s">
        <v>18</v>
      </c>
      <c r="G16" s="150"/>
      <c r="H16" s="326"/>
      <c r="I16" s="52"/>
      <c r="J16" s="52"/>
    </row>
    <row r="17" spans="1:10" ht="38.25">
      <c r="A17" s="440" t="s">
        <v>25</v>
      </c>
      <c r="B17" s="152" t="s">
        <v>189</v>
      </c>
      <c r="C17" s="328" t="s">
        <v>190</v>
      </c>
      <c r="D17" s="152" t="s">
        <v>148</v>
      </c>
      <c r="E17" s="441" t="s">
        <v>189</v>
      </c>
      <c r="F17" s="328" t="s">
        <v>190</v>
      </c>
      <c r="G17" s="152" t="s">
        <v>148</v>
      </c>
      <c r="H17" s="327" t="s">
        <v>191</v>
      </c>
      <c r="I17" s="52"/>
      <c r="J17" s="52"/>
    </row>
    <row r="18" spans="1:10" ht="12.75">
      <c r="A18" s="52"/>
      <c r="B18" s="150"/>
      <c r="C18" s="185"/>
      <c r="D18" s="185"/>
      <c r="E18" s="376"/>
      <c r="F18" s="368"/>
      <c r="G18" s="368"/>
      <c r="H18" s="325"/>
      <c r="I18" s="52"/>
      <c r="J18" s="52"/>
    </row>
    <row r="19" spans="1:10" ht="12.75">
      <c r="A19" s="442" t="s">
        <v>194</v>
      </c>
      <c r="B19" s="151">
        <v>206387</v>
      </c>
      <c r="C19" s="331">
        <v>1877</v>
      </c>
      <c r="D19" s="331">
        <f>SUM(B19:C19)</f>
        <v>208264</v>
      </c>
      <c r="E19" s="377">
        <f>224624+8</f>
        <v>224632</v>
      </c>
      <c r="F19" s="378">
        <v>1227</v>
      </c>
      <c r="G19" s="331">
        <f>SUM(E19:F19)</f>
        <v>225859</v>
      </c>
      <c r="H19" s="329">
        <f>(D19-G19)/G19*100</f>
        <v>-7.790258524123457</v>
      </c>
      <c r="I19" s="52"/>
      <c r="J19" s="57"/>
    </row>
    <row r="20" spans="1:10" ht="25.5">
      <c r="A20" s="443" t="s">
        <v>195</v>
      </c>
      <c r="B20" s="151">
        <v>179643</v>
      </c>
      <c r="C20" s="331">
        <v>2055</v>
      </c>
      <c r="D20" s="331">
        <f>SUM(B20:C20)</f>
        <v>181698</v>
      </c>
      <c r="E20" s="377">
        <v>178432</v>
      </c>
      <c r="F20" s="378">
        <v>1928</v>
      </c>
      <c r="G20" s="331">
        <f>SUM(E20:F20)</f>
        <v>180360</v>
      </c>
      <c r="H20" s="329">
        <f>(D20-G20)/G20*100</f>
        <v>0.7418496340652029</v>
      </c>
      <c r="I20" s="52"/>
      <c r="J20" s="57"/>
    </row>
    <row r="21" spans="1:10" ht="12.75">
      <c r="A21" s="444" t="s">
        <v>196</v>
      </c>
      <c r="B21" s="151">
        <v>48235</v>
      </c>
      <c r="C21" s="331">
        <v>1886</v>
      </c>
      <c r="D21" s="331">
        <f>SUM(B21:C21)</f>
        <v>50121</v>
      </c>
      <c r="E21" s="377">
        <f>49864+10</f>
        <v>49874</v>
      </c>
      <c r="F21" s="378">
        <v>1096</v>
      </c>
      <c r="G21" s="331">
        <f>SUM(E21:F21)</f>
        <v>50970</v>
      </c>
      <c r="H21" s="329">
        <f>(D21-G21)/G21*100</f>
        <v>-1.6656856974690997</v>
      </c>
      <c r="I21" s="52"/>
      <c r="J21" s="57"/>
    </row>
    <row r="22" spans="1:10" ht="12.75">
      <c r="A22" s="59" t="s">
        <v>197</v>
      </c>
      <c r="B22" s="324"/>
      <c r="C22" s="324">
        <v>-5818</v>
      </c>
      <c r="D22" s="324">
        <f>SUM(B22:C22)</f>
        <v>-5818</v>
      </c>
      <c r="E22" s="379"/>
      <c r="F22" s="370">
        <v>-4251</v>
      </c>
      <c r="G22" s="324">
        <f>SUM(E22:F22)</f>
        <v>-4251</v>
      </c>
      <c r="H22" s="330"/>
      <c r="I22" s="52"/>
      <c r="J22" s="57"/>
    </row>
    <row r="23" spans="1:10" ht="12.75">
      <c r="A23" s="52" t="s">
        <v>198</v>
      </c>
      <c r="B23" s="78">
        <f aca="true" t="shared" si="1" ref="B23:G23">SUM(B19:B22)</f>
        <v>434265</v>
      </c>
      <c r="C23" s="78">
        <f t="shared" si="1"/>
        <v>0</v>
      </c>
      <c r="D23" s="78">
        <f t="shared" si="1"/>
        <v>434265</v>
      </c>
      <c r="E23" s="377">
        <f t="shared" si="1"/>
        <v>452938</v>
      </c>
      <c r="F23" s="369">
        <f>SUM(F19:F22)</f>
        <v>0</v>
      </c>
      <c r="G23" s="78">
        <f t="shared" si="1"/>
        <v>452938</v>
      </c>
      <c r="H23" s="329">
        <f>(D23-G23)/G23*100</f>
        <v>-4.122639301626271</v>
      </c>
      <c r="I23" s="52"/>
      <c r="J23" s="57"/>
    </row>
    <row r="24" spans="1:10" ht="12.75">
      <c r="A24" s="52"/>
      <c r="B24" s="150"/>
      <c r="C24" s="150"/>
      <c r="D24" s="150"/>
      <c r="E24" s="150"/>
      <c r="F24" s="150"/>
      <c r="G24" s="153"/>
      <c r="H24" s="78"/>
      <c r="I24" s="52"/>
      <c r="J24" s="52"/>
    </row>
    <row r="25" spans="1:10" ht="12.75">
      <c r="A25" s="52"/>
      <c r="B25" s="52"/>
      <c r="C25" s="223" t="s">
        <v>10</v>
      </c>
      <c r="D25" s="52"/>
      <c r="E25" s="150"/>
      <c r="F25" s="150"/>
      <c r="G25" s="150"/>
      <c r="H25" s="150"/>
      <c r="I25" s="52"/>
      <c r="J25" s="52"/>
    </row>
    <row r="26" spans="1:10" ht="25.5">
      <c r="A26" s="440" t="s">
        <v>25</v>
      </c>
      <c r="B26" s="152" t="s">
        <v>189</v>
      </c>
      <c r="C26" s="328" t="s">
        <v>190</v>
      </c>
      <c r="D26" s="152" t="s">
        <v>148</v>
      </c>
      <c r="I26" s="53"/>
      <c r="J26" s="53"/>
    </row>
    <row r="27" spans="1:10" ht="12.75">
      <c r="A27" s="52"/>
      <c r="B27" s="150"/>
      <c r="C27" s="185"/>
      <c r="D27" s="185"/>
      <c r="I27" s="53"/>
      <c r="J27" s="53"/>
    </row>
    <row r="28" spans="1:10" ht="12.75">
      <c r="A28" s="442" t="s">
        <v>194</v>
      </c>
      <c r="B28" s="151">
        <v>298260</v>
      </c>
      <c r="C28" s="331">
        <v>1810</v>
      </c>
      <c r="D28" s="331">
        <f>SUM(B28:C28)</f>
        <v>300070</v>
      </c>
      <c r="I28" s="61"/>
      <c r="J28" s="55"/>
    </row>
    <row r="29" spans="1:10" ht="25.5">
      <c r="A29" s="443" t="s">
        <v>195</v>
      </c>
      <c r="B29" s="151">
        <v>240549</v>
      </c>
      <c r="C29" s="331">
        <v>2672</v>
      </c>
      <c r="D29" s="331">
        <f>SUM(B29:C29)</f>
        <v>243221</v>
      </c>
      <c r="I29" s="61"/>
      <c r="J29" s="55"/>
    </row>
    <row r="30" spans="1:10" ht="12.75">
      <c r="A30" s="444" t="s">
        <v>196</v>
      </c>
      <c r="B30" s="151">
        <v>67187</v>
      </c>
      <c r="C30" s="331">
        <v>1845</v>
      </c>
      <c r="D30" s="331">
        <f>SUM(B30:C30)</f>
        <v>69032</v>
      </c>
      <c r="I30" s="53"/>
      <c r="J30" s="53"/>
    </row>
    <row r="31" spans="1:10" ht="12.75">
      <c r="A31" s="59" t="s">
        <v>197</v>
      </c>
      <c r="B31" s="324"/>
      <c r="C31" s="324">
        <v>-6327</v>
      </c>
      <c r="D31" s="324">
        <f>SUM(B31:C31)</f>
        <v>-6327</v>
      </c>
      <c r="I31" s="224"/>
      <c r="J31" s="184"/>
    </row>
    <row r="32" spans="1:10" ht="12.75">
      <c r="A32" s="52" t="s">
        <v>198</v>
      </c>
      <c r="B32" s="78">
        <f>SUM(B28:B31)</f>
        <v>605996</v>
      </c>
      <c r="C32" s="78">
        <f>SUM(C28:C31)</f>
        <v>0</v>
      </c>
      <c r="D32" s="78">
        <f>SUM(D28:D31)</f>
        <v>605996</v>
      </c>
      <c r="E32" s="316"/>
      <c r="F32" s="316"/>
      <c r="G32" s="316"/>
      <c r="H32" s="316"/>
      <c r="I32" s="224"/>
      <c r="J32" s="184"/>
    </row>
    <row r="33" spans="1:10" ht="12.75">
      <c r="A33" s="51"/>
      <c r="B33" s="51"/>
      <c r="C33" s="247"/>
      <c r="D33" s="247"/>
      <c r="E33" s="150"/>
      <c r="F33" s="150"/>
      <c r="G33" s="150"/>
      <c r="H33" s="52"/>
      <c r="I33" s="224"/>
      <c r="J33" s="184"/>
    </row>
    <row r="34" spans="1:10" ht="12.75">
      <c r="A34" s="51" t="s">
        <v>201</v>
      </c>
      <c r="B34" s="247"/>
      <c r="C34" s="247"/>
      <c r="D34" s="247"/>
      <c r="E34" s="150"/>
      <c r="F34" s="150"/>
      <c r="G34" s="150"/>
      <c r="H34" s="52"/>
      <c r="I34" s="224"/>
      <c r="J34" s="185"/>
    </row>
    <row r="35" spans="1:10" ht="12.75">
      <c r="A35" s="52"/>
      <c r="B35" s="150"/>
      <c r="C35" s="150"/>
      <c r="D35" s="150"/>
      <c r="E35" s="247"/>
      <c r="F35" s="150"/>
      <c r="G35" s="248"/>
      <c r="H35" s="52"/>
      <c r="I35" s="224"/>
      <c r="J35" s="184"/>
    </row>
    <row r="36" spans="1:11" ht="12.75">
      <c r="A36" s="440" t="s">
        <v>25</v>
      </c>
      <c r="B36" s="149" t="s">
        <v>16</v>
      </c>
      <c r="C36" s="152" t="s">
        <v>0</v>
      </c>
      <c r="D36" s="149" t="s">
        <v>13</v>
      </c>
      <c r="E36" s="152" t="s">
        <v>0</v>
      </c>
      <c r="F36" s="149" t="s">
        <v>17</v>
      </c>
      <c r="G36" s="152" t="s">
        <v>0</v>
      </c>
      <c r="H36" s="149" t="s">
        <v>18</v>
      </c>
      <c r="I36" s="152" t="s">
        <v>0</v>
      </c>
      <c r="J36" s="149" t="s">
        <v>10</v>
      </c>
      <c r="K36" s="152" t="s">
        <v>0</v>
      </c>
    </row>
    <row r="37" spans="1:11" ht="12.75">
      <c r="A37" s="52"/>
      <c r="B37" s="150"/>
      <c r="C37" s="213"/>
      <c r="D37" s="78"/>
      <c r="E37" s="150"/>
      <c r="F37" s="150"/>
      <c r="G37" s="213"/>
      <c r="H37" s="78"/>
      <c r="I37" s="150"/>
      <c r="J37" s="150"/>
      <c r="K37" s="150"/>
    </row>
    <row r="38" spans="1:11" ht="12.75">
      <c r="A38" s="442" t="s">
        <v>194</v>
      </c>
      <c r="B38" s="151">
        <v>9425</v>
      </c>
      <c r="C38" s="168">
        <f>B38/D10*100</f>
        <v>14.513173495942471</v>
      </c>
      <c r="D38" s="78">
        <v>9723</v>
      </c>
      <c r="E38" s="153">
        <f>D38/G10*100</f>
        <v>13.185516680227828</v>
      </c>
      <c r="F38" s="151">
        <v>25165</v>
      </c>
      <c r="G38" s="168">
        <f>F38/D19*100</f>
        <v>12.083221296047325</v>
      </c>
      <c r="H38" s="78">
        <v>26298</v>
      </c>
      <c r="I38" s="153">
        <f>H38/G19*100</f>
        <v>11.643547523012145</v>
      </c>
      <c r="J38" s="78">
        <v>32255</v>
      </c>
      <c r="K38" s="153">
        <f>J38/D28*100</f>
        <v>10.749158529676409</v>
      </c>
    </row>
    <row r="39" spans="1:11" ht="25.5">
      <c r="A39" s="443" t="s">
        <v>195</v>
      </c>
      <c r="B39" s="151">
        <v>7208</v>
      </c>
      <c r="C39" s="168">
        <f>B39/D11*100</f>
        <v>12.008529921364786</v>
      </c>
      <c r="D39" s="78">
        <v>5048</v>
      </c>
      <c r="E39" s="153">
        <f>D39/G11*100</f>
        <v>8.395981637948239</v>
      </c>
      <c r="F39" s="151">
        <v>14909</v>
      </c>
      <c r="G39" s="168">
        <f>F39/D20*100</f>
        <v>8.205373752050104</v>
      </c>
      <c r="H39" s="78">
        <v>7852</v>
      </c>
      <c r="I39" s="153">
        <f>H39/G20*100</f>
        <v>4.353515191838545</v>
      </c>
      <c r="J39" s="78">
        <v>5907</v>
      </c>
      <c r="K39" s="153">
        <f>J39/D29*100</f>
        <v>2.428655420378997</v>
      </c>
    </row>
    <row r="40" spans="1:11" ht="12.75">
      <c r="A40" s="444" t="s">
        <v>196</v>
      </c>
      <c r="B40" s="151">
        <v>1367</v>
      </c>
      <c r="C40" s="168">
        <f>B40/D12*100</f>
        <v>7.7240366143067005</v>
      </c>
      <c r="D40" s="78">
        <v>3465</v>
      </c>
      <c r="E40" s="153">
        <f>D40/G12*100</f>
        <v>18.149913571840134</v>
      </c>
      <c r="F40" s="151">
        <v>3377</v>
      </c>
      <c r="G40" s="168">
        <f>F40/D21*100</f>
        <v>6.737694778635701</v>
      </c>
      <c r="H40" s="78">
        <v>3710</v>
      </c>
      <c r="I40" s="153">
        <f>H40/G21*100</f>
        <v>7.278791445948597</v>
      </c>
      <c r="J40" s="78">
        <v>5239</v>
      </c>
      <c r="K40" s="153">
        <f>J40/D30*100</f>
        <v>7.589233978444779</v>
      </c>
    </row>
    <row r="41" spans="1:11" ht="12.75">
      <c r="A41" s="391" t="s">
        <v>199</v>
      </c>
      <c r="B41" s="324">
        <v>-1091</v>
      </c>
      <c r="C41" s="214"/>
      <c r="D41" s="79">
        <v>-653</v>
      </c>
      <c r="E41" s="154"/>
      <c r="F41" s="324">
        <v>-1691</v>
      </c>
      <c r="G41" s="214"/>
      <c r="H41" s="79">
        <v>12757</v>
      </c>
      <c r="I41" s="154"/>
      <c r="J41" s="79">
        <v>12097</v>
      </c>
      <c r="K41" s="154"/>
    </row>
    <row r="42" spans="1:11" ht="12.75">
      <c r="A42" s="52" t="s">
        <v>198</v>
      </c>
      <c r="B42" s="78">
        <f>SUM(B38:B41)</f>
        <v>16909</v>
      </c>
      <c r="C42" s="215">
        <f>B42/D14*100</f>
        <v>12.014438073313013</v>
      </c>
      <c r="D42" s="78">
        <f>SUM(D38:D41)</f>
        <v>17583</v>
      </c>
      <c r="E42" s="153">
        <f>D42/G14*100</f>
        <v>11.625662014109745</v>
      </c>
      <c r="F42" s="78">
        <f>SUM(F38:F41)</f>
        <v>41760</v>
      </c>
      <c r="G42" s="215">
        <f>F42/D23*100</f>
        <v>9.616248143414735</v>
      </c>
      <c r="H42" s="78">
        <f>SUM(H38:H41)</f>
        <v>50617</v>
      </c>
      <c r="I42" s="153">
        <f>H42/G23*100</f>
        <v>11.175260190136399</v>
      </c>
      <c r="J42" s="78">
        <f>SUM(J38:J41)</f>
        <v>55498</v>
      </c>
      <c r="K42" s="153">
        <f>J42/D32*100</f>
        <v>9.158146258391145</v>
      </c>
    </row>
    <row r="43" spans="1:11" ht="12.75">
      <c r="A43" s="68" t="s">
        <v>200</v>
      </c>
      <c r="B43" s="79">
        <v>-1242</v>
      </c>
      <c r="C43" s="356"/>
      <c r="D43" s="79">
        <v>-1346</v>
      </c>
      <c r="E43" s="79"/>
      <c r="F43" s="79">
        <v>-4160</v>
      </c>
      <c r="G43" s="356"/>
      <c r="H43" s="79">
        <v>-3436</v>
      </c>
      <c r="I43" s="60"/>
      <c r="J43" s="60">
        <v>-4806</v>
      </c>
      <c r="K43" s="338"/>
    </row>
    <row r="44" spans="1:11" ht="12.75">
      <c r="A44" s="49" t="s">
        <v>37</v>
      </c>
      <c r="B44" s="78">
        <f>SUM(B42:B43)</f>
        <v>15667</v>
      </c>
      <c r="C44" s="313"/>
      <c r="D44" s="78">
        <f>SUM(D42:D43)</f>
        <v>16237</v>
      </c>
      <c r="E44" s="57"/>
      <c r="F44" s="78">
        <f>SUM(F42:F43)</f>
        <v>37600</v>
      </c>
      <c r="G44" s="314"/>
      <c r="H44" s="78">
        <f>SUM(H42:H43)</f>
        <v>47181</v>
      </c>
      <c r="I44" s="57"/>
      <c r="J44" s="57">
        <f>SUM(J42:J43)</f>
        <v>50692</v>
      </c>
      <c r="K44" s="62"/>
    </row>
    <row r="45" spans="1:8" ht="12.75">
      <c r="A45" s="52"/>
      <c r="B45" s="150"/>
      <c r="C45" s="150"/>
      <c r="D45" s="150"/>
      <c r="E45" s="150"/>
      <c r="F45" s="150"/>
      <c r="G45" s="150"/>
      <c r="H45" s="58"/>
    </row>
    <row r="46" spans="1:8" ht="12.75">
      <c r="A46" s="52"/>
      <c r="B46" s="52"/>
      <c r="C46" s="52"/>
      <c r="D46" s="52"/>
      <c r="E46" s="57"/>
      <c r="F46" s="62"/>
      <c r="G46" s="62"/>
      <c r="H46" s="65"/>
    </row>
    <row r="47" spans="1:8" ht="12.75">
      <c r="A47" s="170" t="s">
        <v>202</v>
      </c>
      <c r="B47" s="50"/>
      <c r="C47" s="50"/>
      <c r="D47" s="50"/>
      <c r="E47" s="50"/>
      <c r="F47" s="50"/>
      <c r="H47" s="65"/>
    </row>
    <row r="48" spans="5:8" ht="12.75">
      <c r="E48" s="63"/>
      <c r="F48" s="63"/>
      <c r="G48" s="64"/>
      <c r="H48" s="65"/>
    </row>
    <row r="49" spans="1:8" ht="12.75">
      <c r="A49" s="440" t="s">
        <v>25</v>
      </c>
      <c r="B49" s="392" t="s">
        <v>19</v>
      </c>
      <c r="C49" s="188" t="s">
        <v>20</v>
      </c>
      <c r="D49" s="188" t="s">
        <v>11</v>
      </c>
      <c r="F49" s="69"/>
      <c r="G49" s="69"/>
      <c r="H49" s="65"/>
    </row>
    <row r="50" spans="1:8" ht="12.75">
      <c r="A50" s="66"/>
      <c r="B50" s="189"/>
      <c r="C50" s="189"/>
      <c r="D50" s="189"/>
      <c r="F50" s="155"/>
      <c r="G50" s="155"/>
      <c r="H50" s="65"/>
    </row>
    <row r="51" spans="1:8" ht="12.75">
      <c r="A51" s="170" t="s">
        <v>203</v>
      </c>
      <c r="B51" s="170"/>
      <c r="C51" s="170"/>
      <c r="D51" s="170"/>
      <c r="F51" s="156"/>
      <c r="G51" s="156"/>
      <c r="H51" s="65"/>
    </row>
    <row r="52" spans="1:8" ht="12.75">
      <c r="A52" s="442" t="s">
        <v>194</v>
      </c>
      <c r="B52" s="380">
        <v>290304</v>
      </c>
      <c r="C52" s="171">
        <v>272673</v>
      </c>
      <c r="D52" s="171">
        <v>273722</v>
      </c>
      <c r="F52" s="67"/>
      <c r="G52" s="67"/>
      <c r="H52" s="65"/>
    </row>
    <row r="53" spans="1:8" ht="25.5">
      <c r="A53" s="443" t="s">
        <v>195</v>
      </c>
      <c r="B53" s="401">
        <v>75678</v>
      </c>
      <c r="C53" s="172">
        <v>81594</v>
      </c>
      <c r="D53" s="172">
        <v>75747</v>
      </c>
      <c r="F53" s="67"/>
      <c r="G53" s="67"/>
      <c r="H53" s="65"/>
    </row>
    <row r="54" spans="1:10" ht="12.75">
      <c r="A54" s="444" t="s">
        <v>196</v>
      </c>
      <c r="B54" s="401">
        <v>101743</v>
      </c>
      <c r="C54" s="172">
        <v>90384</v>
      </c>
      <c r="D54" s="172">
        <v>96722</v>
      </c>
      <c r="F54" s="67"/>
      <c r="G54" s="67"/>
      <c r="H54" s="65"/>
      <c r="J54" s="64"/>
    </row>
    <row r="55" spans="1:8" ht="12.75">
      <c r="A55" s="444" t="s">
        <v>199</v>
      </c>
      <c r="B55" s="401">
        <v>37</v>
      </c>
      <c r="C55" s="172">
        <v>443</v>
      </c>
      <c r="D55" s="172">
        <v>458</v>
      </c>
      <c r="F55" s="67"/>
      <c r="G55" s="67"/>
      <c r="H55" s="65"/>
    </row>
    <row r="56" spans="1:8" ht="12.75">
      <c r="A56" s="446" t="s">
        <v>204</v>
      </c>
      <c r="B56" s="402">
        <v>27258</v>
      </c>
      <c r="C56" s="173">
        <v>19420</v>
      </c>
      <c r="D56" s="173">
        <v>31036</v>
      </c>
      <c r="F56" s="67"/>
      <c r="G56" s="67"/>
      <c r="H56" s="65"/>
    </row>
    <row r="57" spans="1:8" ht="12.75">
      <c r="A57" s="52" t="s">
        <v>198</v>
      </c>
      <c r="B57" s="171">
        <f>SUM(B52:B56)</f>
        <v>495020</v>
      </c>
      <c r="C57" s="171">
        <f>SUM(C52:C56)</f>
        <v>464514</v>
      </c>
      <c r="D57" s="171">
        <f>SUM(D52:D56)</f>
        <v>477685</v>
      </c>
      <c r="E57" s="177"/>
      <c r="F57" s="67"/>
      <c r="G57" s="67"/>
      <c r="H57" s="65"/>
    </row>
    <row r="58" spans="2:8" ht="12.75">
      <c r="B58" s="171"/>
      <c r="C58" s="323"/>
      <c r="D58" s="171"/>
      <c r="E58" s="177"/>
      <c r="F58" s="67"/>
      <c r="G58" s="67"/>
      <c r="H58" s="65"/>
    </row>
    <row r="59" spans="1:8" ht="12.75">
      <c r="A59" s="170" t="s">
        <v>91</v>
      </c>
      <c r="B59" s="170"/>
      <c r="C59" s="371"/>
      <c r="D59" s="170"/>
      <c r="E59" s="177"/>
      <c r="F59" s="156"/>
      <c r="G59" s="156"/>
      <c r="H59" s="65"/>
    </row>
    <row r="60" spans="1:8" ht="12.75">
      <c r="A60" s="442" t="s">
        <v>194</v>
      </c>
      <c r="B60" s="380">
        <v>42337</v>
      </c>
      <c r="C60" s="171">
        <v>42747</v>
      </c>
      <c r="D60" s="171">
        <v>38207</v>
      </c>
      <c r="E60" s="177"/>
      <c r="F60" s="67"/>
      <c r="G60" s="67"/>
      <c r="H60" s="65"/>
    </row>
    <row r="61" spans="1:8" ht="25.5">
      <c r="A61" s="443" t="s">
        <v>195</v>
      </c>
      <c r="B61" s="401">
        <v>32839</v>
      </c>
      <c r="C61" s="172">
        <v>32377</v>
      </c>
      <c r="D61" s="172">
        <v>35524</v>
      </c>
      <c r="E61" s="177"/>
      <c r="F61" s="67"/>
      <c r="G61" s="67"/>
      <c r="H61" s="65"/>
    </row>
    <row r="62" spans="1:8" ht="12.75">
      <c r="A62" s="444" t="s">
        <v>196</v>
      </c>
      <c r="B62" s="401">
        <v>18330</v>
      </c>
      <c r="C62" s="172">
        <v>18607</v>
      </c>
      <c r="D62" s="172">
        <v>15440</v>
      </c>
      <c r="E62" s="177"/>
      <c r="F62" s="67"/>
      <c r="G62" s="67"/>
      <c r="H62" s="67"/>
    </row>
    <row r="63" spans="1:8" ht="12.75">
      <c r="A63" s="444" t="s">
        <v>199</v>
      </c>
      <c r="B63" s="172">
        <v>1673</v>
      </c>
      <c r="C63" s="172">
        <v>651</v>
      </c>
      <c r="D63" s="172">
        <v>1071</v>
      </c>
      <c r="E63" s="177"/>
      <c r="F63" s="67"/>
      <c r="G63" s="67"/>
      <c r="H63" s="65"/>
    </row>
    <row r="64" spans="1:8" ht="12.75">
      <c r="A64" s="446" t="s">
        <v>205</v>
      </c>
      <c r="B64" s="173">
        <v>188503</v>
      </c>
      <c r="C64" s="173">
        <v>164640</v>
      </c>
      <c r="D64" s="173">
        <v>182405</v>
      </c>
      <c r="E64" s="177"/>
      <c r="F64" s="67"/>
      <c r="G64" s="67"/>
      <c r="H64" s="65"/>
    </row>
    <row r="65" spans="1:8" ht="12.75">
      <c r="A65" s="52" t="s">
        <v>198</v>
      </c>
      <c r="B65" s="171">
        <f>SUM(B60:B64)</f>
        <v>283682</v>
      </c>
      <c r="C65" s="171">
        <f>SUM(C60:C64)</f>
        <v>259022</v>
      </c>
      <c r="D65" s="171">
        <f>SUM(D60:D64)</f>
        <v>272647</v>
      </c>
      <c r="E65" s="177"/>
      <c r="F65" s="67"/>
      <c r="G65" s="67"/>
      <c r="H65" s="65"/>
    </row>
    <row r="66" spans="1:8" ht="12.75">
      <c r="A66" s="52"/>
      <c r="B66" s="171"/>
      <c r="C66" s="171"/>
      <c r="D66" s="171"/>
      <c r="E66" s="177"/>
      <c r="F66" s="67"/>
      <c r="G66" s="67"/>
      <c r="H66" s="65"/>
    </row>
    <row r="67" spans="1:10" ht="12.75">
      <c r="A67" s="440" t="s">
        <v>25</v>
      </c>
      <c r="B67" s="445" t="s">
        <v>16</v>
      </c>
      <c r="C67" s="445" t="s">
        <v>13</v>
      </c>
      <c r="D67" s="190" t="str">
        <f>F36</f>
        <v>1-9/2009</v>
      </c>
      <c r="E67" s="190" t="str">
        <f>H36</f>
        <v>1-9/2008</v>
      </c>
      <c r="F67" s="190" t="str">
        <f>J36</f>
        <v>1-12/2008</v>
      </c>
      <c r="G67" s="225"/>
      <c r="H67" s="186"/>
      <c r="I67" s="157"/>
      <c r="J67" s="65"/>
    </row>
    <row r="68" spans="1:10" ht="12.75">
      <c r="A68" s="170" t="s">
        <v>206</v>
      </c>
      <c r="B68" s="170"/>
      <c r="C68" s="170"/>
      <c r="D68" s="174"/>
      <c r="E68" s="174"/>
      <c r="F68" s="174"/>
      <c r="G68" s="226"/>
      <c r="H68" s="226"/>
      <c r="I68" s="156"/>
      <c r="J68" s="65"/>
    </row>
    <row r="69" spans="1:10" ht="12.75">
      <c r="A69" s="442" t="s">
        <v>194</v>
      </c>
      <c r="B69" s="171">
        <v>5909</v>
      </c>
      <c r="C69" s="171">
        <v>11003</v>
      </c>
      <c r="D69" s="171">
        <v>20710</v>
      </c>
      <c r="E69" s="171">
        <v>25317</v>
      </c>
      <c r="F69" s="171">
        <v>41823</v>
      </c>
      <c r="G69" s="172"/>
      <c r="H69" s="172"/>
      <c r="I69" s="67"/>
      <c r="J69" s="65"/>
    </row>
    <row r="70" spans="1:10" ht="25.5">
      <c r="A70" s="443" t="s">
        <v>195</v>
      </c>
      <c r="B70" s="151">
        <v>968</v>
      </c>
      <c r="C70" s="172">
        <v>1400</v>
      </c>
      <c r="D70" s="151">
        <v>3722</v>
      </c>
      <c r="E70" s="172">
        <v>6422</v>
      </c>
      <c r="F70" s="151">
        <v>9679</v>
      </c>
      <c r="G70" s="172"/>
      <c r="H70" s="172"/>
      <c r="I70" s="67"/>
      <c r="J70" s="65"/>
    </row>
    <row r="71" spans="1:9" ht="12.75">
      <c r="A71" s="444" t="s">
        <v>196</v>
      </c>
      <c r="B71" s="172">
        <v>2798</v>
      </c>
      <c r="C71" s="172">
        <v>8335</v>
      </c>
      <c r="D71" s="172">
        <v>9678</v>
      </c>
      <c r="E71" s="172">
        <v>20420</v>
      </c>
      <c r="F71" s="172">
        <v>32657</v>
      </c>
      <c r="G71" s="172"/>
      <c r="H71" s="172"/>
      <c r="I71" s="67"/>
    </row>
    <row r="72" spans="1:9" ht="12.75">
      <c r="A72" s="391" t="s">
        <v>199</v>
      </c>
      <c r="B72" s="173">
        <v>1</v>
      </c>
      <c r="C72" s="173">
        <v>79</v>
      </c>
      <c r="D72" s="173">
        <v>22</v>
      </c>
      <c r="E72" s="173">
        <v>79</v>
      </c>
      <c r="F72" s="173">
        <v>90</v>
      </c>
      <c r="G72" s="172"/>
      <c r="H72" s="172"/>
      <c r="I72" s="67"/>
    </row>
    <row r="73" spans="1:9" ht="12.75">
      <c r="A73" s="52" t="s">
        <v>198</v>
      </c>
      <c r="B73" s="171">
        <f>SUM(B69:B72)</f>
        <v>9676</v>
      </c>
      <c r="C73" s="171">
        <f>SUM(C69:C72)</f>
        <v>20817</v>
      </c>
      <c r="D73" s="171">
        <f>SUM(D69:D72)</f>
        <v>34132</v>
      </c>
      <c r="E73" s="171">
        <f>SUM(E69:E72)</f>
        <v>52238</v>
      </c>
      <c r="F73" s="171">
        <f>SUM(F69:F72)</f>
        <v>84249</v>
      </c>
      <c r="G73" s="172"/>
      <c r="H73" s="172"/>
      <c r="I73" s="67"/>
    </row>
    <row r="74" spans="2:7" ht="12.75">
      <c r="B74" s="171"/>
      <c r="C74" s="334"/>
      <c r="D74" s="171"/>
      <c r="E74" s="172"/>
      <c r="F74" s="67"/>
      <c r="G74" s="65"/>
    </row>
    <row r="75" spans="2:7" ht="12.75">
      <c r="B75" s="171"/>
      <c r="C75" s="334"/>
      <c r="D75" s="171"/>
      <c r="E75" s="172"/>
      <c r="F75" s="67"/>
      <c r="G75" s="65"/>
    </row>
    <row r="76" spans="1:8" ht="12.75">
      <c r="A76" s="170" t="s">
        <v>207</v>
      </c>
      <c r="B76" s="174"/>
      <c r="C76" s="371"/>
      <c r="D76" s="174"/>
      <c r="E76" s="226"/>
      <c r="F76" s="187"/>
      <c r="G76" s="156"/>
      <c r="H76" s="316"/>
    </row>
    <row r="77" spans="1:9" ht="12.75">
      <c r="A77" s="442" t="s">
        <v>194</v>
      </c>
      <c r="B77" s="171">
        <v>6171</v>
      </c>
      <c r="C77" s="380">
        <v>5738</v>
      </c>
      <c r="D77" s="171">
        <v>18706</v>
      </c>
      <c r="E77" s="171">
        <v>17067</v>
      </c>
      <c r="F77" s="171">
        <v>23122</v>
      </c>
      <c r="G77" s="67"/>
      <c r="H77" s="67"/>
      <c r="I77" s="67"/>
    </row>
    <row r="78" spans="1:9" ht="12.75">
      <c r="A78" s="442" t="s">
        <v>208</v>
      </c>
      <c r="B78" s="151">
        <v>2165</v>
      </c>
      <c r="C78" s="172">
        <v>2252</v>
      </c>
      <c r="D78" s="151">
        <v>6511</v>
      </c>
      <c r="E78" s="172">
        <v>6719</v>
      </c>
      <c r="F78" s="151">
        <v>8982</v>
      </c>
      <c r="G78" s="67"/>
      <c r="H78" s="67"/>
      <c r="I78" s="67"/>
    </row>
    <row r="79" spans="1:9" ht="12.75">
      <c r="A79" s="444" t="s">
        <v>196</v>
      </c>
      <c r="B79" s="172">
        <v>1766</v>
      </c>
      <c r="C79" s="172">
        <v>1457</v>
      </c>
      <c r="D79" s="172">
        <v>4699</v>
      </c>
      <c r="E79" s="172">
        <v>4278</v>
      </c>
      <c r="F79" s="172">
        <v>5788</v>
      </c>
      <c r="G79" s="67"/>
      <c r="H79" s="67"/>
      <c r="I79" s="67"/>
    </row>
    <row r="80" spans="1:9" ht="12.75">
      <c r="A80" s="391" t="s">
        <v>199</v>
      </c>
      <c r="B80" s="173">
        <v>-1</v>
      </c>
      <c r="C80" s="173">
        <v>0</v>
      </c>
      <c r="D80" s="173">
        <v>0</v>
      </c>
      <c r="E80" s="173">
        <v>2</v>
      </c>
      <c r="F80" s="173">
        <v>3</v>
      </c>
      <c r="G80" s="67"/>
      <c r="H80" s="67"/>
      <c r="I80" s="67"/>
    </row>
    <row r="81" spans="1:9" ht="12.75">
      <c r="A81" s="52" t="s">
        <v>198</v>
      </c>
      <c r="B81" s="171">
        <f>SUM(B77:B80)</f>
        <v>10101</v>
      </c>
      <c r="C81" s="171">
        <f>SUM(C77:C80)</f>
        <v>9447</v>
      </c>
      <c r="D81" s="171">
        <f>SUM(D77:D80)</f>
        <v>29916</v>
      </c>
      <c r="E81" s="171">
        <f>SUM(E77:E80)</f>
        <v>28066</v>
      </c>
      <c r="F81" s="171">
        <f>SUM(F77:F80)</f>
        <v>37895</v>
      </c>
      <c r="G81" s="67"/>
      <c r="H81" s="67"/>
      <c r="I81" s="67"/>
    </row>
    <row r="82" spans="2:7" ht="12.75">
      <c r="B82" s="171"/>
      <c r="C82" s="323"/>
      <c r="D82" s="171"/>
      <c r="E82" s="67"/>
      <c r="F82" s="64"/>
      <c r="G82" s="65"/>
    </row>
    <row r="83" spans="1:6" ht="12.75">
      <c r="A83" s="447" t="s">
        <v>209</v>
      </c>
      <c r="B83" s="322"/>
      <c r="C83" s="322"/>
      <c r="D83" s="174"/>
      <c r="E83" s="174"/>
      <c r="F83" s="177"/>
    </row>
    <row r="84" spans="1:6" ht="25.5">
      <c r="A84" s="448" t="s">
        <v>208</v>
      </c>
      <c r="B84" s="315"/>
      <c r="C84" s="315"/>
      <c r="D84" s="315"/>
      <c r="E84" s="315"/>
      <c r="F84" s="324">
        <v>3090</v>
      </c>
    </row>
    <row r="85" spans="1:6" ht="12.75">
      <c r="A85" s="449" t="s">
        <v>198</v>
      </c>
      <c r="B85" s="323"/>
      <c r="C85" s="323"/>
      <c r="D85" s="177"/>
      <c r="E85" s="172"/>
      <c r="F85" s="171">
        <f>SUM(F84:F84)</f>
        <v>3090</v>
      </c>
    </row>
    <row r="86" spans="1:6" ht="12.75">
      <c r="A86" s="177"/>
      <c r="B86" s="177"/>
      <c r="C86" s="177"/>
      <c r="D86" s="177"/>
      <c r="E86" s="176"/>
      <c r="F86" s="177"/>
    </row>
    <row r="88" spans="1:6" ht="25.5" customHeight="1">
      <c r="A88" s="470" t="s">
        <v>210</v>
      </c>
      <c r="B88" s="470"/>
      <c r="C88" s="470"/>
      <c r="D88" s="470"/>
      <c r="E88" s="470"/>
      <c r="F88" s="470"/>
    </row>
    <row r="89" ht="12.75" hidden="1"/>
  </sheetData>
  <mergeCells count="1">
    <mergeCell ref="A88:F88"/>
  </mergeCells>
  <printOptions/>
  <pageMargins left="0.64" right="0.25" top="0.37" bottom="0.84" header="0.66" footer="0.35"/>
  <pageSetup horizontalDpi="1200" verticalDpi="1200" orientation="portrait" paperSize="9" scale="75" r:id="rId1"/>
  <rowBreaks count="1" manualBreakCount="1">
    <brk id="6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workbookViewId="0" topLeftCell="A1">
      <selection activeCell="A23" sqref="A23"/>
    </sheetView>
  </sheetViews>
  <sheetFormatPr defaultColWidth="9.140625" defaultRowHeight="12.75"/>
  <cols>
    <col min="1" max="1" width="31.28125" style="49" customWidth="1"/>
    <col min="2" max="3" width="12.57421875" style="177" customWidth="1"/>
    <col min="4" max="4" width="12.57421875" style="49" customWidth="1"/>
    <col min="5" max="5" width="12.57421875" style="177" customWidth="1"/>
    <col min="6" max="6" width="12.57421875" style="245" customWidth="1"/>
    <col min="7" max="9" width="12.57421875" style="177" customWidth="1"/>
    <col min="10" max="10" width="9.8515625" style="49" customWidth="1"/>
    <col min="11" max="11" width="10.140625" style="49" bestFit="1" customWidth="1"/>
    <col min="12" max="16384" width="9.140625" style="49" customWidth="1"/>
  </cols>
  <sheetData>
    <row r="1" spans="1:9" ht="12.75">
      <c r="A1" s="48" t="s">
        <v>5</v>
      </c>
      <c r="B1" s="243"/>
      <c r="C1" s="243"/>
      <c r="D1" s="48"/>
      <c r="E1" s="243"/>
      <c r="F1" s="213"/>
      <c r="G1" s="243"/>
      <c r="H1" s="243"/>
      <c r="I1" s="243"/>
    </row>
    <row r="3" spans="1:9" ht="15.75">
      <c r="A3" s="90" t="s">
        <v>211</v>
      </c>
      <c r="B3" s="357"/>
      <c r="C3" s="357"/>
      <c r="D3" s="90"/>
      <c r="E3" s="357"/>
      <c r="F3" s="244"/>
      <c r="G3" s="170"/>
      <c r="H3" s="170"/>
      <c r="I3" s="170"/>
    </row>
    <row r="4" ht="12.75">
      <c r="J4" s="50"/>
    </row>
    <row r="5" spans="1:10" ht="12.75">
      <c r="A5" s="450" t="s">
        <v>25</v>
      </c>
      <c r="B5" s="175" t="s">
        <v>16</v>
      </c>
      <c r="C5" s="175" t="s">
        <v>15</v>
      </c>
      <c r="D5" s="175" t="s">
        <v>9</v>
      </c>
      <c r="E5" s="175" t="s">
        <v>12</v>
      </c>
      <c r="F5" s="175" t="s">
        <v>13</v>
      </c>
      <c r="G5" s="175" t="s">
        <v>14</v>
      </c>
      <c r="H5" s="175" t="s">
        <v>8</v>
      </c>
      <c r="I5" s="175" t="s">
        <v>7</v>
      </c>
      <c r="J5" s="69"/>
    </row>
    <row r="6" spans="1:10" ht="12.75">
      <c r="A6" s="65"/>
      <c r="B6" s="176"/>
      <c r="C6" s="176"/>
      <c r="D6" s="176"/>
      <c r="E6" s="176"/>
      <c r="F6" s="176"/>
      <c r="G6" s="176"/>
      <c r="H6" s="176"/>
      <c r="I6" s="176"/>
      <c r="J6" s="69"/>
    </row>
    <row r="7" spans="1:9" ht="12.75">
      <c r="A7" s="50" t="s">
        <v>26</v>
      </c>
      <c r="B7" s="170"/>
      <c r="C7" s="170"/>
      <c r="D7" s="170"/>
      <c r="E7" s="170"/>
      <c r="F7" s="170"/>
      <c r="G7" s="170"/>
      <c r="H7" s="170"/>
      <c r="I7" s="170"/>
    </row>
    <row r="8" spans="1:14" ht="12.75">
      <c r="A8" s="56" t="s">
        <v>194</v>
      </c>
      <c r="B8" s="171">
        <v>64941</v>
      </c>
      <c r="C8" s="171">
        <v>71008</v>
      </c>
      <c r="D8" s="171">
        <v>72315</v>
      </c>
      <c r="E8" s="171">
        <v>74211</v>
      </c>
      <c r="F8" s="171">
        <v>73740</v>
      </c>
      <c r="G8" s="171">
        <v>76639</v>
      </c>
      <c r="H8" s="171">
        <v>75480</v>
      </c>
      <c r="I8" s="171">
        <v>74788</v>
      </c>
      <c r="J8" s="64"/>
      <c r="K8" s="70"/>
      <c r="L8" s="70"/>
      <c r="M8" s="70"/>
      <c r="N8" s="70"/>
    </row>
    <row r="9" spans="1:12" ht="12.75">
      <c r="A9" s="56" t="s">
        <v>208</v>
      </c>
      <c r="B9" s="151">
        <v>60024</v>
      </c>
      <c r="C9" s="151">
        <v>60531</v>
      </c>
      <c r="D9" s="151">
        <v>61143</v>
      </c>
      <c r="E9" s="151">
        <v>62861</v>
      </c>
      <c r="F9" s="151">
        <v>60124</v>
      </c>
      <c r="G9" s="151">
        <v>60983</v>
      </c>
      <c r="H9" s="151">
        <v>59253</v>
      </c>
      <c r="I9" s="151">
        <v>58458</v>
      </c>
      <c r="J9" s="64"/>
      <c r="K9" s="70"/>
      <c r="L9" s="70"/>
    </row>
    <row r="10" spans="1:12" ht="12.75">
      <c r="A10" s="451" t="s">
        <v>196</v>
      </c>
      <c r="B10" s="172">
        <v>17698</v>
      </c>
      <c r="C10" s="172">
        <v>17561</v>
      </c>
      <c r="D10" s="172">
        <v>14862</v>
      </c>
      <c r="E10" s="172">
        <v>18062</v>
      </c>
      <c r="F10" s="172">
        <v>19091</v>
      </c>
      <c r="G10" s="172">
        <v>18183</v>
      </c>
      <c r="H10" s="172">
        <v>13696</v>
      </c>
      <c r="I10" s="172">
        <v>16207</v>
      </c>
      <c r="J10" s="64"/>
      <c r="K10" s="70"/>
      <c r="L10" s="70"/>
    </row>
    <row r="11" spans="1:12" ht="12.75">
      <c r="A11" s="56" t="s">
        <v>199</v>
      </c>
      <c r="B11" s="172"/>
      <c r="C11" s="172"/>
      <c r="D11" s="172"/>
      <c r="E11" s="172"/>
      <c r="F11" s="172"/>
      <c r="G11" s="172"/>
      <c r="H11" s="172"/>
      <c r="I11" s="172">
        <v>1</v>
      </c>
      <c r="J11" s="64"/>
      <c r="K11" s="70"/>
      <c r="L11" s="70"/>
    </row>
    <row r="12" spans="1:12" ht="12.75">
      <c r="A12" s="59" t="s">
        <v>212</v>
      </c>
      <c r="B12" s="173">
        <v>-1924</v>
      </c>
      <c r="C12" s="173">
        <v>-2006</v>
      </c>
      <c r="D12" s="173">
        <v>-1888</v>
      </c>
      <c r="E12" s="173">
        <v>-2076</v>
      </c>
      <c r="F12" s="173">
        <v>-1712</v>
      </c>
      <c r="G12" s="173">
        <v>-1441</v>
      </c>
      <c r="H12" s="173">
        <v>-1098</v>
      </c>
      <c r="I12" s="173">
        <v>-1282</v>
      </c>
      <c r="J12" s="64"/>
      <c r="K12" s="70"/>
      <c r="L12" s="70"/>
    </row>
    <row r="13" spans="1:14" ht="12.75">
      <c r="A13" s="52" t="s">
        <v>198</v>
      </c>
      <c r="B13" s="171">
        <f aca="true" t="shared" si="0" ref="B13:I13">SUM(B8:B12)</f>
        <v>140739</v>
      </c>
      <c r="C13" s="171">
        <f t="shared" si="0"/>
        <v>147094</v>
      </c>
      <c r="D13" s="171">
        <f t="shared" si="0"/>
        <v>146432</v>
      </c>
      <c r="E13" s="171">
        <f t="shared" si="0"/>
        <v>153058</v>
      </c>
      <c r="F13" s="171">
        <f t="shared" si="0"/>
        <v>151243</v>
      </c>
      <c r="G13" s="171">
        <f t="shared" si="0"/>
        <v>154364</v>
      </c>
      <c r="H13" s="171">
        <f t="shared" si="0"/>
        <v>147331</v>
      </c>
      <c r="I13" s="171">
        <f t="shared" si="0"/>
        <v>148172</v>
      </c>
      <c r="J13" s="64"/>
      <c r="K13" s="71"/>
      <c r="L13" s="70"/>
      <c r="M13" s="70"/>
      <c r="N13" s="70"/>
    </row>
    <row r="14" spans="4:11" ht="12.75">
      <c r="D14" s="177"/>
      <c r="F14" s="177"/>
      <c r="J14" s="64"/>
      <c r="K14" s="70"/>
    </row>
    <row r="15" spans="1:11" ht="12.75">
      <c r="A15" s="50" t="s">
        <v>34</v>
      </c>
      <c r="B15" s="170"/>
      <c r="C15" s="170"/>
      <c r="D15" s="170"/>
      <c r="E15" s="170"/>
      <c r="F15" s="170"/>
      <c r="G15" s="170"/>
      <c r="H15" s="170"/>
      <c r="I15" s="170"/>
      <c r="J15" s="64"/>
      <c r="K15" s="64"/>
    </row>
    <row r="16" spans="1:12" ht="12.75">
      <c r="A16" s="56" t="s">
        <v>194</v>
      </c>
      <c r="B16" s="171">
        <v>9425</v>
      </c>
      <c r="C16" s="171">
        <v>8932</v>
      </c>
      <c r="D16" s="171">
        <v>6808</v>
      </c>
      <c r="E16" s="171">
        <v>5957</v>
      </c>
      <c r="F16" s="171">
        <v>9723</v>
      </c>
      <c r="G16" s="171">
        <v>8151</v>
      </c>
      <c r="H16" s="171">
        <v>8423</v>
      </c>
      <c r="I16" s="171">
        <v>8372</v>
      </c>
      <c r="J16" s="64"/>
      <c r="K16" s="64"/>
      <c r="L16" s="64"/>
    </row>
    <row r="17" spans="1:12" ht="12.75">
      <c r="A17" s="56" t="s">
        <v>208</v>
      </c>
      <c r="B17" s="151">
        <v>7208</v>
      </c>
      <c r="C17" s="151">
        <v>4343</v>
      </c>
      <c r="D17" s="151">
        <v>3358</v>
      </c>
      <c r="E17" s="151">
        <v>-1945</v>
      </c>
      <c r="F17" s="151">
        <v>5048</v>
      </c>
      <c r="G17" s="151">
        <v>1178</v>
      </c>
      <c r="H17" s="151">
        <v>1626</v>
      </c>
      <c r="I17" s="151">
        <v>4112</v>
      </c>
      <c r="J17" s="64"/>
      <c r="K17" s="64"/>
      <c r="L17" s="64"/>
    </row>
    <row r="18" spans="1:12" ht="12.75">
      <c r="A18" s="451" t="s">
        <v>196</v>
      </c>
      <c r="B18" s="172">
        <v>1367</v>
      </c>
      <c r="C18" s="172">
        <v>1733</v>
      </c>
      <c r="D18" s="172">
        <v>277</v>
      </c>
      <c r="E18" s="172">
        <v>1529</v>
      </c>
      <c r="F18" s="172">
        <v>3465</v>
      </c>
      <c r="G18" s="172">
        <v>1140</v>
      </c>
      <c r="H18" s="172">
        <v>-895</v>
      </c>
      <c r="I18" s="172">
        <v>83</v>
      </c>
      <c r="J18" s="64"/>
      <c r="K18" s="64"/>
      <c r="L18" s="64"/>
    </row>
    <row r="19" spans="1:12" ht="12.75">
      <c r="A19" s="59" t="s">
        <v>199</v>
      </c>
      <c r="B19" s="173">
        <v>-1091</v>
      </c>
      <c r="C19" s="173">
        <v>-142</v>
      </c>
      <c r="D19" s="173">
        <v>-458</v>
      </c>
      <c r="E19" s="173">
        <v>-660</v>
      </c>
      <c r="F19" s="173">
        <v>-653</v>
      </c>
      <c r="G19" s="173">
        <v>-271</v>
      </c>
      <c r="H19" s="173">
        <v>13681</v>
      </c>
      <c r="I19" s="173">
        <v>-468</v>
      </c>
      <c r="J19" s="64"/>
      <c r="K19" s="64"/>
      <c r="L19" s="64"/>
    </row>
    <row r="20" spans="1:12" ht="12.75">
      <c r="A20" s="52" t="s">
        <v>198</v>
      </c>
      <c r="B20" s="171">
        <f aca="true" t="shared" si="1" ref="B20:I20">SUM(B16:B19)</f>
        <v>16909</v>
      </c>
      <c r="C20" s="171">
        <f t="shared" si="1"/>
        <v>14866</v>
      </c>
      <c r="D20" s="171">
        <f t="shared" si="1"/>
        <v>9985</v>
      </c>
      <c r="E20" s="171">
        <f t="shared" si="1"/>
        <v>4881</v>
      </c>
      <c r="F20" s="171">
        <f t="shared" si="1"/>
        <v>17583</v>
      </c>
      <c r="G20" s="171">
        <f t="shared" si="1"/>
        <v>10198</v>
      </c>
      <c r="H20" s="171">
        <f t="shared" si="1"/>
        <v>22835</v>
      </c>
      <c r="I20" s="171">
        <f t="shared" si="1"/>
        <v>12099</v>
      </c>
      <c r="J20" s="64"/>
      <c r="K20" s="64"/>
      <c r="L20" s="64"/>
    </row>
    <row r="21" spans="4:11" ht="12.75">
      <c r="D21" s="177"/>
      <c r="F21" s="177"/>
      <c r="J21" s="64"/>
      <c r="K21" s="72"/>
    </row>
    <row r="22" spans="1:11" ht="12.75">
      <c r="A22" s="50" t="s">
        <v>213</v>
      </c>
      <c r="B22" s="170"/>
      <c r="C22" s="170"/>
      <c r="D22" s="170"/>
      <c r="E22" s="170"/>
      <c r="F22" s="170"/>
      <c r="G22" s="170"/>
      <c r="H22" s="170"/>
      <c r="I22" s="170"/>
      <c r="J22" s="64"/>
      <c r="K22" s="53"/>
    </row>
    <row r="23" spans="1:11" ht="12.75">
      <c r="A23" s="56" t="s">
        <v>194</v>
      </c>
      <c r="B23" s="178">
        <f aca="true" t="shared" si="2" ref="B23:C25">B16/B8*100</f>
        <v>14.513173495942471</v>
      </c>
      <c r="C23" s="178">
        <f t="shared" si="2"/>
        <v>12.578864353312301</v>
      </c>
      <c r="D23" s="178">
        <f aca="true" t="shared" si="3" ref="D23:E25">D16/D8*100</f>
        <v>9.414367696881698</v>
      </c>
      <c r="E23" s="178">
        <f t="shared" si="3"/>
        <v>8.027111883683013</v>
      </c>
      <c r="F23" s="178">
        <f aca="true" t="shared" si="4" ref="F23:I25">F16/F8*100</f>
        <v>13.185516680227828</v>
      </c>
      <c r="G23" s="178">
        <f t="shared" si="4"/>
        <v>10.635577186549929</v>
      </c>
      <c r="H23" s="178">
        <f t="shared" si="4"/>
        <v>11.159247482776895</v>
      </c>
      <c r="I23" s="178">
        <f t="shared" si="4"/>
        <v>11.194309247472857</v>
      </c>
      <c r="J23" s="64"/>
      <c r="K23" s="72"/>
    </row>
    <row r="24" spans="1:11" ht="12.75">
      <c r="A24" s="56" t="s">
        <v>208</v>
      </c>
      <c r="B24" s="332">
        <f t="shared" si="2"/>
        <v>12.008529921364786</v>
      </c>
      <c r="C24" s="332">
        <f t="shared" si="2"/>
        <v>7.17483603442864</v>
      </c>
      <c r="D24" s="332">
        <f t="shared" si="3"/>
        <v>5.492043242889619</v>
      </c>
      <c r="E24" s="332">
        <f t="shared" si="3"/>
        <v>-3.094128314853407</v>
      </c>
      <c r="F24" s="332">
        <f t="shared" si="4"/>
        <v>8.395981637948239</v>
      </c>
      <c r="G24" s="332">
        <f t="shared" si="4"/>
        <v>1.931685879671384</v>
      </c>
      <c r="H24" s="332">
        <f t="shared" si="4"/>
        <v>2.744164852412536</v>
      </c>
      <c r="I24" s="332">
        <f t="shared" si="4"/>
        <v>7.034109959287009</v>
      </c>
      <c r="J24" s="64"/>
      <c r="K24" s="64"/>
    </row>
    <row r="25" spans="1:11" ht="12.75">
      <c r="A25" s="59" t="s">
        <v>196</v>
      </c>
      <c r="B25" s="333">
        <f t="shared" si="2"/>
        <v>7.7240366143067005</v>
      </c>
      <c r="C25" s="333">
        <f t="shared" si="2"/>
        <v>9.86845851602984</v>
      </c>
      <c r="D25" s="333">
        <f t="shared" si="3"/>
        <v>1.8638137531960703</v>
      </c>
      <c r="E25" s="333">
        <f t="shared" si="3"/>
        <v>8.465286236297198</v>
      </c>
      <c r="F25" s="333">
        <f t="shared" si="4"/>
        <v>18.149913571840134</v>
      </c>
      <c r="G25" s="333">
        <f t="shared" si="4"/>
        <v>6.269592476489027</v>
      </c>
      <c r="H25" s="333">
        <f t="shared" si="4"/>
        <v>-6.534754672897196</v>
      </c>
      <c r="I25" s="333">
        <f t="shared" si="4"/>
        <v>0.5121243906953785</v>
      </c>
      <c r="J25" s="64"/>
      <c r="K25" s="64"/>
    </row>
    <row r="26" spans="1:11" ht="12.75">
      <c r="A26" s="52" t="s">
        <v>198</v>
      </c>
      <c r="B26" s="178">
        <f>B20/B13*100</f>
        <v>12.014438073313013</v>
      </c>
      <c r="C26" s="178">
        <f>C20/C13*100</f>
        <v>10.106462534161828</v>
      </c>
      <c r="D26" s="178">
        <f aca="true" t="shared" si="5" ref="D26:I26">D20/D13*100</f>
        <v>6.818864729020979</v>
      </c>
      <c r="E26" s="178">
        <f t="shared" si="5"/>
        <v>3.1889871813299533</v>
      </c>
      <c r="F26" s="178">
        <f t="shared" si="5"/>
        <v>11.625662014109745</v>
      </c>
      <c r="G26" s="178">
        <f t="shared" si="5"/>
        <v>6.606462646731102</v>
      </c>
      <c r="H26" s="178">
        <f t="shared" si="5"/>
        <v>15.499114239365783</v>
      </c>
      <c r="I26" s="178">
        <f t="shared" si="5"/>
        <v>8.165510352833195</v>
      </c>
      <c r="J26" s="64"/>
      <c r="K26" s="64"/>
    </row>
    <row r="27" spans="4:11" ht="12.75">
      <c r="D27" s="177"/>
      <c r="F27" s="177"/>
      <c r="J27" s="64"/>
      <c r="K27" s="64"/>
    </row>
    <row r="28" spans="1:10" ht="12.75">
      <c r="A28" s="68" t="s">
        <v>214</v>
      </c>
      <c r="B28" s="173">
        <v>-1242</v>
      </c>
      <c r="C28" s="173">
        <v>-1233</v>
      </c>
      <c r="D28" s="173">
        <v>-1685</v>
      </c>
      <c r="E28" s="173">
        <v>-1370</v>
      </c>
      <c r="F28" s="173">
        <v>-1346</v>
      </c>
      <c r="G28" s="173">
        <v>-990</v>
      </c>
      <c r="H28" s="173">
        <v>-1100</v>
      </c>
      <c r="I28" s="173">
        <v>-1247</v>
      </c>
      <c r="J28" s="64"/>
    </row>
    <row r="29" spans="1:10" ht="12.75">
      <c r="A29" s="452"/>
      <c r="B29" s="176"/>
      <c r="C29" s="176"/>
      <c r="D29" s="176"/>
      <c r="E29" s="320"/>
      <c r="F29" s="320"/>
      <c r="G29" s="320"/>
      <c r="H29" s="320"/>
      <c r="I29" s="320"/>
      <c r="J29" s="64"/>
    </row>
    <row r="30" spans="1:9" ht="12.75">
      <c r="A30" s="453" t="s">
        <v>37</v>
      </c>
      <c r="B30" s="169">
        <f>B20+B28</f>
        <v>15667</v>
      </c>
      <c r="C30" s="169">
        <f aca="true" t="shared" si="6" ref="C30:I30">C20+C28</f>
        <v>13633</v>
      </c>
      <c r="D30" s="169">
        <f t="shared" si="6"/>
        <v>8300</v>
      </c>
      <c r="E30" s="169">
        <f t="shared" si="6"/>
        <v>3511</v>
      </c>
      <c r="F30" s="169">
        <f t="shared" si="6"/>
        <v>16237</v>
      </c>
      <c r="G30" s="169">
        <f t="shared" si="6"/>
        <v>9208</v>
      </c>
      <c r="H30" s="169">
        <f t="shared" si="6"/>
        <v>21735</v>
      </c>
      <c r="I30" s="169">
        <f t="shared" si="6"/>
        <v>10852</v>
      </c>
    </row>
    <row r="31" spans="2:10" ht="12.75">
      <c r="B31" s="334"/>
      <c r="E31" s="169"/>
      <c r="F31" s="169"/>
      <c r="G31" s="169"/>
      <c r="H31" s="246"/>
      <c r="I31" s="246"/>
      <c r="J31" s="64"/>
    </row>
    <row r="32" spans="2:10" ht="12.75">
      <c r="B32" s="323"/>
      <c r="J32" s="64"/>
    </row>
    <row r="33" spans="1:8" ht="24.75" customHeight="1">
      <c r="A33" s="471" t="s">
        <v>210</v>
      </c>
      <c r="B33" s="472"/>
      <c r="C33" s="472"/>
      <c r="D33" s="472"/>
      <c r="E33" s="472"/>
      <c r="F33" s="472"/>
      <c r="G33" s="472"/>
      <c r="H33" s="472"/>
    </row>
    <row r="34" ht="12.75">
      <c r="E34" s="171"/>
    </row>
    <row r="35" ht="12.75">
      <c r="E35" s="171"/>
    </row>
    <row r="36" ht="12.75">
      <c r="E36" s="171"/>
    </row>
    <row r="37" ht="12.75">
      <c r="E37" s="171"/>
    </row>
    <row r="38" ht="12.75">
      <c r="E38" s="171"/>
    </row>
  </sheetData>
  <mergeCells count="1">
    <mergeCell ref="A33:H33"/>
  </mergeCells>
  <printOptions/>
  <pageMargins left="0.75" right="0.75" top="1" bottom="1" header="0.4921259845" footer="0.4921259845"/>
  <pageSetup fitToHeight="1" fitToWidth="1" horizontalDpi="1200" verticalDpi="12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Maija Sintonen</cp:lastModifiedBy>
  <cp:lastPrinted>2009-10-23T12:17:50Z</cp:lastPrinted>
  <dcterms:created xsi:type="dcterms:W3CDTF">2007-03-05T06:29:45Z</dcterms:created>
  <dcterms:modified xsi:type="dcterms:W3CDTF">2009-10-23T12:18:18Z</dcterms:modified>
  <cp:category/>
  <cp:version/>
  <cp:contentType/>
  <cp:contentStatus/>
</cp:coreProperties>
</file>