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80" windowHeight="8175" tabRatio="871" activeTab="0"/>
  </bookViews>
  <sheets>
    <sheet name="INCOME STATEMENT" sheetId="1" r:id="rId1"/>
    <sheet name="BALANCE SHEET" sheetId="2" r:id="rId2"/>
    <sheet name="CASH FLOW" sheetId="3" r:id="rId3"/>
    <sheet name="STATEMENT OF CHANGES IN EQUITY" sheetId="4" r:id="rId4"/>
    <sheet name="BREAKDOWN OF OPERATING PROFIT" sheetId="5" r:id="rId5"/>
    <sheet name="KEY FIGURES" sheetId="6" r:id="rId6"/>
    <sheet name="SEGMENT REPORTING" sheetId="7" r:id="rId7"/>
    <sheet name="QUARTERLY FIGURES" sheetId="8" r:id="rId8"/>
    <sheet name="CHANGES IN PPE" sheetId="9" r:id="rId9"/>
    <sheet name="RELATED-PARTY" sheetId="10" r:id="rId10"/>
    <sheet name="CONTINGENT LIABILITIES" sheetId="11" r:id="rId11"/>
  </sheets>
  <externalReferences>
    <externalReference r:id="rId14"/>
    <externalReference r:id="rId15"/>
    <externalReference r:id="rId16"/>
    <externalReference r:id="rId17"/>
    <externalReference r:id="rId18"/>
  </externalReferences>
  <definedNames>
    <definedName name="a" localSheetId="10">#REF!</definedName>
    <definedName name="a" localSheetId="5">#REF!</definedName>
    <definedName name="a" localSheetId="7">#REF!</definedName>
    <definedName name="a" localSheetId="9">#REF!</definedName>
    <definedName name="a" localSheetId="6">#REF!</definedName>
    <definedName name="a" localSheetId="3">#REF!</definedName>
    <definedName name="a">#REF!</definedName>
    <definedName name="d" localSheetId="10">#REF!</definedName>
    <definedName name="d" localSheetId="5">#REF!</definedName>
    <definedName name="d" localSheetId="7">#REF!</definedName>
    <definedName name="d" localSheetId="9">#REF!</definedName>
    <definedName name="d" localSheetId="6">#REF!</definedName>
    <definedName name="d" localSheetId="3">#REF!</definedName>
    <definedName name="d">#REF!</definedName>
    <definedName name="e" localSheetId="5">#REF!</definedName>
    <definedName name="e">#REF!</definedName>
    <definedName name="f" localSheetId="5">#REF!</definedName>
    <definedName name="f" localSheetId="7">#REF!</definedName>
    <definedName name="f" localSheetId="6">#REF!</definedName>
    <definedName name="f" localSheetId="3">#REF!</definedName>
    <definedName name="f">#REF!</definedName>
    <definedName name="g" localSheetId="10">#REF!</definedName>
    <definedName name="g" localSheetId="5">#REF!</definedName>
    <definedName name="g" localSheetId="7">#REF!</definedName>
    <definedName name="g" localSheetId="6">#REF!</definedName>
    <definedName name="g" localSheetId="3">#REF!</definedName>
    <definedName name="g">#REF!</definedName>
    <definedName name="h" localSheetId="10">#REF!</definedName>
    <definedName name="h" localSheetId="5">#REF!</definedName>
    <definedName name="h" localSheetId="7">#REF!</definedName>
    <definedName name="h" localSheetId="9">#REF!</definedName>
    <definedName name="h" localSheetId="6">#REF!</definedName>
    <definedName name="h" localSheetId="3">#REF!</definedName>
    <definedName name="h">#REF!</definedName>
    <definedName name="j" localSheetId="10">#REF!</definedName>
    <definedName name="j" localSheetId="5">#REF!</definedName>
    <definedName name="j" localSheetId="7">#REF!</definedName>
    <definedName name="j" localSheetId="9">#REF!</definedName>
    <definedName name="j" localSheetId="6">#REF!</definedName>
    <definedName name="j" localSheetId="3">#REF!</definedName>
    <definedName name="j">#REF!</definedName>
    <definedName name="k" localSheetId="10">#REF!</definedName>
    <definedName name="k" localSheetId="5">#REF!</definedName>
    <definedName name="k" localSheetId="7">#REF!</definedName>
    <definedName name="k" localSheetId="9">#REF!</definedName>
    <definedName name="k" localSheetId="6">#REF!</definedName>
    <definedName name="k">#REF!</definedName>
    <definedName name="l" localSheetId="10">#REF!</definedName>
    <definedName name="l" localSheetId="5">#REF!</definedName>
    <definedName name="l" localSheetId="7">#REF!</definedName>
    <definedName name="l" localSheetId="9">#REF!</definedName>
    <definedName name="l" localSheetId="6">#REF!</definedName>
    <definedName name="l">#REF!</definedName>
    <definedName name="Print_Area_MI" localSheetId="10">#REF!</definedName>
    <definedName name="Print_Area_MI" localSheetId="5">#REF!</definedName>
    <definedName name="Print_Area_MI" localSheetId="7">#REF!</definedName>
    <definedName name="Print_Area_MI" localSheetId="9">#REF!</definedName>
    <definedName name="Print_Area_MI" localSheetId="6">#REF!</definedName>
    <definedName name="Print_Area_MI">#REF!</definedName>
    <definedName name="q" localSheetId="5">#REF!</definedName>
    <definedName name="q">#REF!</definedName>
    <definedName name="RAHOITUS31.8." localSheetId="10">#REF!</definedName>
    <definedName name="RAHOITUS31.8." localSheetId="5">#REF!</definedName>
    <definedName name="RAHOITUS31.8." localSheetId="7">#REF!</definedName>
    <definedName name="RAHOITUS31.8." localSheetId="9">#REF!</definedName>
    <definedName name="RAHOITUS31.8." localSheetId="6">#REF!</definedName>
    <definedName name="RAHOITUS31.8.">#REF!</definedName>
    <definedName name="RAHOITUSPOHJA3112" localSheetId="10">#REF!</definedName>
    <definedName name="RAHOITUSPOHJA3112" localSheetId="5">#REF!</definedName>
    <definedName name="RAHOITUSPOHJA3112" localSheetId="7">#REF!</definedName>
    <definedName name="RAHOITUSPOHJA3112" localSheetId="9">#REF!</definedName>
    <definedName name="RAHOITUSPOHJA3112" localSheetId="6">#REF!</definedName>
    <definedName name="RAHOITUSPOHJA3112">#REF!</definedName>
    <definedName name="s" localSheetId="10">#REF!</definedName>
    <definedName name="s" localSheetId="5">#REF!</definedName>
    <definedName name="s" localSheetId="7">#REF!</definedName>
    <definedName name="s" localSheetId="9">#REF!</definedName>
    <definedName name="s" localSheetId="6">#REF!</definedName>
    <definedName name="s" localSheetId="3">#REF!</definedName>
    <definedName name="s">#REF!</definedName>
    <definedName name="T" localSheetId="9">#REF!</definedName>
    <definedName name="T">#REF!</definedName>
    <definedName name="TASE" localSheetId="10">#REF!</definedName>
    <definedName name="TASE" localSheetId="5">#REF!</definedName>
    <definedName name="TASE" localSheetId="7">#REF!</definedName>
    <definedName name="TASE" localSheetId="9">#REF!</definedName>
    <definedName name="TASE" localSheetId="6">#REF!</definedName>
    <definedName name="TASE">#REF!</definedName>
    <definedName name="taseet" localSheetId="1" hidden="1">{#N/A,#N/A,FALSE,"TULOSLASKELMA";#N/A,#N/A,FALSE,"TASE";#N/A,#N/A,FALSE,"TASE  KAUSITTAIN";#N/A,#N/A,FALSE,"TULOSLASKELMA KAUSITTAIN"}</definedName>
    <definedName name="taseet" localSheetId="2" hidden="1">{#N/A,#N/A,FALSE,"TULOSLASKELMA";#N/A,#N/A,FALSE,"TASE";#N/A,#N/A,FALSE,"TASE  KAUSITTAIN";#N/A,#N/A,FALSE,"TULOSLASKELMA KAUSITTAIN"}</definedName>
    <definedName name="taseet" localSheetId="10" hidden="1">{#N/A,#N/A,FALSE,"TULOSLASKELMA";#N/A,#N/A,FALSE,"TASE";#N/A,#N/A,FALSE,"TASE  KAUSITTAIN";#N/A,#N/A,FALSE,"TULOSLASKELMA KAUSITTAIN"}</definedName>
    <definedName name="taseet" localSheetId="0" hidden="1">{#N/A,#N/A,FALSE,"TULOSLASKELMA";#N/A,#N/A,FALSE,"TASE";#N/A,#N/A,FALSE,"TASE  KAUSITTAIN";#N/A,#N/A,FALSE,"TULOSLASKELMA KAUSITTAIN"}</definedName>
    <definedName name="taseet" localSheetId="5" hidden="1">{#N/A,#N/A,FALSE,"TULOSLASKELMA";#N/A,#N/A,FALSE,"TASE";#N/A,#N/A,FALSE,"TASE  KAUSITTAIN";#N/A,#N/A,FALSE,"TULOSLASKELMA KAUSITTAIN"}</definedName>
    <definedName name="taseet" localSheetId="7" hidden="1">{#N/A,#N/A,FALSE,"TULOSLASKELMA";#N/A,#N/A,FALSE,"TASE";#N/A,#N/A,FALSE,"TASE  KAUSITTAIN";#N/A,#N/A,FALSE,"TULOSLASKELMA KAUSITTAIN"}</definedName>
    <definedName name="taseet" localSheetId="9" hidden="1">{#N/A,#N/A,FALSE,"TULOSLASKELMA";#N/A,#N/A,FALSE,"TASE";#N/A,#N/A,FALSE,"TASE  KAUSITTAIN";#N/A,#N/A,FALSE,"TULOSLASKELMA KAUSITTAIN"}</definedName>
    <definedName name="taseet" localSheetId="6" hidden="1">{#N/A,#N/A,FALSE,"TULOSLASKELMA";#N/A,#N/A,FALSE,"TASE";#N/A,#N/A,FALSE,"TASE  KAUSITTAIN";#N/A,#N/A,FALSE,"TULOSLASKELMA KAUSITTAIN"}</definedName>
    <definedName name="taseet" localSheetId="3" hidden="1">{#N/A,#N/A,FALSE,"TULOSLASKELMA";#N/A,#N/A,FALSE,"TASE";#N/A,#N/A,FALSE,"TASE  KAUSITTAIN";#N/A,#N/A,FALSE,"TULOSLASKELMA KAUSITTAIN"}</definedName>
    <definedName name="taseet" hidden="1">{#N/A,#N/A,FALSE,"TULOSLASKELMA";#N/A,#N/A,FALSE,"TASE";#N/A,#N/A,FALSE,"TASE  KAUSITTAIN";#N/A,#N/A,FALSE,"TULOSLASKELMA KAUSITTAIN"}</definedName>
    <definedName name="TULOSLASKELMA" localSheetId="10">#REF!</definedName>
    <definedName name="TULOSLASKELMA" localSheetId="5">#REF!</definedName>
    <definedName name="TULOSLASKELMA" localSheetId="7">#REF!</definedName>
    <definedName name="TULOSLASKELMA" localSheetId="9">#REF!</definedName>
    <definedName name="TULOSLASKELMA" localSheetId="6">#REF!</definedName>
    <definedName name="TULOSLASKELMA">#REF!</definedName>
    <definedName name="_xlnm.Print_Area" localSheetId="1">'BALANCE SHEET'!$A$1:$D$88</definedName>
    <definedName name="_xlnm.Print_Area" localSheetId="2">'CASH FLOW'!$A$1:$D$69</definedName>
    <definedName name="_xlnm.Print_Area" localSheetId="0">'INCOME STATEMENT'!$A$4:$H$36</definedName>
    <definedName name="_xlnm.Print_Area" localSheetId="5">'KEY FIGURES'!$A$1:$F$30</definedName>
    <definedName name="_xlnm.Print_Area" localSheetId="9">'RELATED-PARTY'!$A$1:$D$25</definedName>
    <definedName name="_xlnm.Print_Area" localSheetId="6">'SEGMENT REPORTING'!$A$1:$K$65</definedName>
    <definedName name="u" localSheetId="10">#REF!</definedName>
    <definedName name="u" localSheetId="5">#REF!</definedName>
    <definedName name="u" localSheetId="7">#REF!</definedName>
    <definedName name="u" localSheetId="9">#REF!</definedName>
    <definedName name="u" localSheetId="6">#REF!</definedName>
    <definedName name="u">#REF!</definedName>
    <definedName name="w" localSheetId="5">#REF!</definedName>
    <definedName name="w">#REF!</definedName>
    <definedName name="wrn.RAHOITUSPOHJAT." localSheetId="1" hidden="1">{#N/A,#N/A,FALSE,"RAHOITUSPOHJA 31.12.96";#N/A,#N/A,FALSE,"RAHOITUSPOHJA 30.4.97";#N/A,#N/A,FALSE,"RAHOITUSPOHJA 31.8.97";#N/A,#N/A,FALSE,"RAHOITUSPOHJA 31.12.97"}</definedName>
    <definedName name="wrn.RAHOITUSPOHJAT." localSheetId="2" hidden="1">{#N/A,#N/A,FALSE,"RAHOITUSPOHJA 31.12.96";#N/A,#N/A,FALSE,"RAHOITUSPOHJA 30.4.97";#N/A,#N/A,FALSE,"RAHOITUSPOHJA 31.8.97";#N/A,#N/A,FALSE,"RAHOITUSPOHJA 31.12.97"}</definedName>
    <definedName name="wrn.RAHOITUSPOHJAT." localSheetId="10" hidden="1">{#N/A,#N/A,FALSE,"RAHOITUSPOHJA 31.12.96";#N/A,#N/A,FALSE,"RAHOITUSPOHJA 30.4.97";#N/A,#N/A,FALSE,"RAHOITUSPOHJA 31.8.97";#N/A,#N/A,FALSE,"RAHOITUSPOHJA 31.12.97"}</definedName>
    <definedName name="wrn.RAHOITUSPOHJAT." localSheetId="0" hidden="1">{#N/A,#N/A,FALSE,"RAHOITUSPOHJA 31.12.96";#N/A,#N/A,FALSE,"RAHOITUSPOHJA 30.4.97";#N/A,#N/A,FALSE,"RAHOITUSPOHJA 31.8.97";#N/A,#N/A,FALSE,"RAHOITUSPOHJA 31.12.97"}</definedName>
    <definedName name="wrn.RAHOITUSPOHJAT." localSheetId="5" hidden="1">{#N/A,#N/A,FALSE,"RAHOITUSPOHJA 31.12.96";#N/A,#N/A,FALSE,"RAHOITUSPOHJA 30.4.97";#N/A,#N/A,FALSE,"RAHOITUSPOHJA 31.8.97";#N/A,#N/A,FALSE,"RAHOITUSPOHJA 31.12.97"}</definedName>
    <definedName name="wrn.RAHOITUSPOHJAT." localSheetId="7" hidden="1">{#N/A,#N/A,FALSE,"RAHOITUSPOHJA 31.12.96";#N/A,#N/A,FALSE,"RAHOITUSPOHJA 30.4.97";#N/A,#N/A,FALSE,"RAHOITUSPOHJA 31.8.97";#N/A,#N/A,FALSE,"RAHOITUSPOHJA 31.12.97"}</definedName>
    <definedName name="wrn.RAHOITUSPOHJAT." localSheetId="9" hidden="1">{#N/A,#N/A,FALSE,"RAHOITUSPOHJA 31.12.96";#N/A,#N/A,FALSE,"RAHOITUSPOHJA 30.4.97";#N/A,#N/A,FALSE,"RAHOITUSPOHJA 31.8.97";#N/A,#N/A,FALSE,"RAHOITUSPOHJA 31.12.97"}</definedName>
    <definedName name="wrn.RAHOITUSPOHJAT." localSheetId="6" hidden="1">{#N/A,#N/A,FALSE,"RAHOITUSPOHJA 31.12.96";#N/A,#N/A,FALSE,"RAHOITUSPOHJA 30.4.97";#N/A,#N/A,FALSE,"RAHOITUSPOHJA 31.8.97";#N/A,#N/A,FALSE,"RAHOITUSPOHJA 31.12.97"}</definedName>
    <definedName name="wrn.RAHOITUSPOHJAT." localSheetId="3" hidden="1">{#N/A,#N/A,FALSE,"RAHOITUSPOHJA 31.12.96";#N/A,#N/A,FALSE,"RAHOITUSPOHJA 30.4.97";#N/A,#N/A,FALSE,"RAHOITUSPOHJA 31.8.97";#N/A,#N/A,FALSE,"RAHOITUSPOHJA 31.12.97"}</definedName>
    <definedName name="wrn.RAHOITUSPOHJAT." hidden="1">{#N/A,#N/A,FALSE,"RAHOITUSPOHJA 31.12.96";#N/A,#N/A,FALSE,"RAHOITUSPOHJA 30.4.97";#N/A,#N/A,FALSE,"RAHOITUSPOHJA 31.8.97";#N/A,#N/A,FALSE,"RAHOITUSPOHJA 31.12.97"}</definedName>
    <definedName name="wrn.TULOKSET." localSheetId="1" hidden="1">{#N/A,#N/A,FALSE,"TULOSLASKELMA";#N/A,#N/A,FALSE,"TASE";#N/A,#N/A,FALSE,"TASE  KAUSITTAIN";#N/A,#N/A,FALSE,"TULOSLASKELMA KAUSITTAIN"}</definedName>
    <definedName name="wrn.TULOKSET." localSheetId="2" hidden="1">{#N/A,#N/A,FALSE,"TULOSLASKELMA";#N/A,#N/A,FALSE,"TASE";#N/A,#N/A,FALSE,"TASE  KAUSITTAIN";#N/A,#N/A,FALSE,"TULOSLASKELMA KAUSITTAIN"}</definedName>
    <definedName name="wrn.TULOKSET." localSheetId="10" hidden="1">{#N/A,#N/A,FALSE,"TULOSLASKELMA";#N/A,#N/A,FALSE,"TASE";#N/A,#N/A,FALSE,"TASE  KAUSITTAIN";#N/A,#N/A,FALSE,"TULOSLASKELMA KAUSITTAIN"}</definedName>
    <definedName name="wrn.TULOKSET." localSheetId="0" hidden="1">{#N/A,#N/A,FALSE,"TULOSLASKELMA";#N/A,#N/A,FALSE,"TASE";#N/A,#N/A,FALSE,"TASE  KAUSITTAIN";#N/A,#N/A,FALSE,"TULOSLASKELMA KAUSITTAIN"}</definedName>
    <definedName name="wrn.TULOKSET." localSheetId="5" hidden="1">{#N/A,#N/A,FALSE,"TULOSLASKELMA";#N/A,#N/A,FALSE,"TASE";#N/A,#N/A,FALSE,"TASE  KAUSITTAIN";#N/A,#N/A,FALSE,"TULOSLASKELMA KAUSITTAIN"}</definedName>
    <definedName name="wrn.TULOKSET." localSheetId="7" hidden="1">{#N/A,#N/A,FALSE,"TULOSLASKELMA";#N/A,#N/A,FALSE,"TASE";#N/A,#N/A,FALSE,"TASE  KAUSITTAIN";#N/A,#N/A,FALSE,"TULOSLASKELMA KAUSITTAIN"}</definedName>
    <definedName name="wrn.TULOKSET." localSheetId="9" hidden="1">{#N/A,#N/A,FALSE,"TULOSLASKELMA";#N/A,#N/A,FALSE,"TASE";#N/A,#N/A,FALSE,"TASE  KAUSITTAIN";#N/A,#N/A,FALSE,"TULOSLASKELMA KAUSITTAIN"}</definedName>
    <definedName name="wrn.TULOKSET." localSheetId="6" hidden="1">{#N/A,#N/A,FALSE,"TULOSLASKELMA";#N/A,#N/A,FALSE,"TASE";#N/A,#N/A,FALSE,"TASE  KAUSITTAIN";#N/A,#N/A,FALSE,"TULOSLASKELMA KAUSITTAIN"}</definedName>
    <definedName name="wrn.TULOKSET." localSheetId="3" hidden="1">{#N/A,#N/A,FALSE,"TULOSLASKELMA";#N/A,#N/A,FALSE,"TASE";#N/A,#N/A,FALSE,"TASE  KAUSITTAIN";#N/A,#N/A,FALSE,"TULOSLASKELMA KAUSITTAIN"}</definedName>
    <definedName name="wrn.TULOKSET." hidden="1">{#N/A,#N/A,FALSE,"TULOSLASKELMA";#N/A,#N/A,FALSE,"TASE";#N/A,#N/A,FALSE,"TASE  KAUSITTAIN";#N/A,#N/A,FALSE,"TULOSLASKELMA KAUSITTAIN"}</definedName>
    <definedName name="Y" localSheetId="9">#REF!</definedName>
    <definedName name="Y">#REF!</definedName>
    <definedName name="ö" localSheetId="9">#REF!</definedName>
    <definedName name="ö">#REF!</definedName>
  </definedNames>
  <calcPr fullCalcOnLoad="1"/>
</workbook>
</file>

<file path=xl/sharedStrings.xml><?xml version="1.0" encoding="utf-8"?>
<sst xmlns="http://schemas.openxmlformats.org/spreadsheetml/2006/main" count="424" uniqueCount="248">
  <si>
    <t>%</t>
  </si>
  <si>
    <t xml:space="preserve">     </t>
  </si>
  <si>
    <t xml:space="preserve">LASSILA &amp; TIKANOJA </t>
  </si>
  <si>
    <t>Gearing, %</t>
  </si>
  <si>
    <t xml:space="preserve">LASSILA &amp; TIKANOJA  </t>
  </si>
  <si>
    <t>1-3/2007</t>
  </si>
  <si>
    <t>10-12/2006</t>
  </si>
  <si>
    <t>1000 bbl</t>
  </si>
  <si>
    <t>4-6/2007</t>
  </si>
  <si>
    <t>7-9/2007</t>
  </si>
  <si>
    <t>10-12/2007</t>
  </si>
  <si>
    <t>1-12/2007</t>
  </si>
  <si>
    <t>12/2007</t>
  </si>
  <si>
    <t>1-3/2008</t>
  </si>
  <si>
    <t>4-6/2008</t>
  </si>
  <si>
    <t>7-9/2008</t>
  </si>
  <si>
    <t>1-9/2008</t>
  </si>
  <si>
    <t>1-9/2007</t>
  </si>
  <si>
    <t>9/2008</t>
  </si>
  <si>
    <t>9/2007</t>
  </si>
  <si>
    <t>INCOME STATEMENT</t>
  </si>
  <si>
    <t>EUR 1000</t>
  </si>
  <si>
    <t>Change %</t>
  </si>
  <si>
    <t>Net sales</t>
  </si>
  <si>
    <t>Cost of goods sold</t>
  </si>
  <si>
    <t>Gross profit</t>
  </si>
  <si>
    <t>Other operating income</t>
  </si>
  <si>
    <t>Selling and marketing costs</t>
  </si>
  <si>
    <t>Administrative expenses</t>
  </si>
  <si>
    <t>Other operating expenses</t>
  </si>
  <si>
    <t>Operating profit</t>
  </si>
  <si>
    <t>Finance income</t>
  </si>
  <si>
    <t>Finance costs</t>
  </si>
  <si>
    <t>Profit before tax</t>
  </si>
  <si>
    <t>Income tax expense</t>
  </si>
  <si>
    <t>Profit for the period</t>
  </si>
  <si>
    <t>Attributable to:</t>
  </si>
  <si>
    <t>Equity holders of the company</t>
  </si>
  <si>
    <t>Minority interest</t>
  </si>
  <si>
    <t>Earnings per share for profit attributable to the equity holders of the company:</t>
  </si>
  <si>
    <t>Earnings per share, EUR</t>
  </si>
  <si>
    <t>Earnings per share, EUR - diluted</t>
  </si>
  <si>
    <t>BALANCE SHEET</t>
  </si>
  <si>
    <t>ASSETS</t>
  </si>
  <si>
    <t>Non-current assets</t>
  </si>
  <si>
    <t>Intangible assets</t>
  </si>
  <si>
    <t>Goodwill</t>
  </si>
  <si>
    <t>Intangible assets arising from business 
combinations</t>
  </si>
  <si>
    <t>Other intangible assets</t>
  </si>
  <si>
    <t>Property, plant and equipment</t>
  </si>
  <si>
    <t>Land</t>
  </si>
  <si>
    <t>Buildings and constructions</t>
  </si>
  <si>
    <t>Machinery and equipment</t>
  </si>
  <si>
    <t>Other</t>
  </si>
  <si>
    <t>Advance payments and construction 
in progress</t>
  </si>
  <si>
    <t>Other non-current assets</t>
  </si>
  <si>
    <t>Investments in associates</t>
  </si>
  <si>
    <t>Available-for-sale investments</t>
  </si>
  <si>
    <t>Finance lease receivables</t>
  </si>
  <si>
    <t>Deferred income tax assets</t>
  </si>
  <si>
    <t>Other receivables</t>
  </si>
  <si>
    <t>Total non-current assets</t>
  </si>
  <si>
    <t>Current assets</t>
  </si>
  <si>
    <t>Inventories</t>
  </si>
  <si>
    <t>Trade and other receivables</t>
  </si>
  <si>
    <t>Derivative receivables</t>
  </si>
  <si>
    <t>Advance payments</t>
  </si>
  <si>
    <t>Cash and cash equivalents</t>
  </si>
  <si>
    <t>Total current assets</t>
  </si>
  <si>
    <t>Total assets</t>
  </si>
  <si>
    <t>EQUITY AND LIABILITIES</t>
  </si>
  <si>
    <t>Equity</t>
  </si>
  <si>
    <t>Equity attributable to the equity holders of the company</t>
  </si>
  <si>
    <t>Share capital</t>
  </si>
  <si>
    <t>Share premium reserve</t>
  </si>
  <si>
    <t>Other reserves</t>
  </si>
  <si>
    <t>Retained earnings</t>
  </si>
  <si>
    <t>Total equity</t>
  </si>
  <si>
    <t>Liabilities</t>
  </si>
  <si>
    <t>Non-current liabilities</t>
  </si>
  <si>
    <t>Deferred income tax liabilities</t>
  </si>
  <si>
    <t>Pension obligations</t>
  </si>
  <si>
    <t>Provisions</t>
  </si>
  <si>
    <t>Interest-bearing liabilities</t>
  </si>
  <si>
    <t>Other liabilities</t>
  </si>
  <si>
    <t>Current liabilities</t>
  </si>
  <si>
    <t>Trade and other payables</t>
  </si>
  <si>
    <t>Derivative liabilities</t>
  </si>
  <si>
    <t>Tax liabilities</t>
  </si>
  <si>
    <t>Total liabilities</t>
  </si>
  <si>
    <t>Total equity and liabilities</t>
  </si>
  <si>
    <t>CONSOLIDATED CASH FLOW STATEMENT</t>
  </si>
  <si>
    <t>Cash flows from operating activities</t>
  </si>
  <si>
    <t>Adjustments</t>
  </si>
  <si>
    <t>Depreciation and amortisation and impairment</t>
  </si>
  <si>
    <t>Finance income and costs</t>
  </si>
  <si>
    <t>Oil derivatives</t>
  </si>
  <si>
    <t>Gain on sale of shares</t>
  </si>
  <si>
    <t>Net cash generated from operating activities before change 
in working capital</t>
  </si>
  <si>
    <t>Change in working capital</t>
  </si>
  <si>
    <t>Change in trade and other receivables</t>
  </si>
  <si>
    <t>Change in inventories</t>
  </si>
  <si>
    <t>Change in trade and other payables</t>
  </si>
  <si>
    <t>Interest paid</t>
  </si>
  <si>
    <t>Interest received</t>
  </si>
  <si>
    <t>Income tax paid</t>
  </si>
  <si>
    <t>Net cash from operating activities</t>
  </si>
  <si>
    <t>Cash flows from investing activities</t>
  </si>
  <si>
    <t>Acquisition of subsidiaries and businesses, net of cash acquired</t>
  </si>
  <si>
    <t>Purchases of property, plant and equipment and intangible assets</t>
  </si>
  <si>
    <t>Proceeds from sale of property, plant and equipment and intangible assets</t>
  </si>
  <si>
    <t>Purchases of available-for-sale investments</t>
  </si>
  <si>
    <t>Change in other non-current receivables</t>
  </si>
  <si>
    <t>Proceeds from sale of available-for-sale investments</t>
  </si>
  <si>
    <t>Dividends received</t>
  </si>
  <si>
    <t>Net cash used in investment activities</t>
  </si>
  <si>
    <t>Cash flows from financing activities</t>
  </si>
  <si>
    <t>Proceeds from share issue</t>
  </si>
  <si>
    <t>Change in short-term borrowings</t>
  </si>
  <si>
    <t>Proceeds from long-term borrowings</t>
  </si>
  <si>
    <t>Repayments of long-term borrowings</t>
  </si>
  <si>
    <t>Dividends paid</t>
  </si>
  <si>
    <t>Net cash generated from financing activities</t>
  </si>
  <si>
    <t>Net change in liquid assets</t>
  </si>
  <si>
    <t>Liquid assets at beginning of period</t>
  </si>
  <si>
    <t>Effect of changes in foreign exchange rates</t>
  </si>
  <si>
    <t>Change in fair value of current available-for-sale investments</t>
  </si>
  <si>
    <t>Liquid assets at end of period</t>
  </si>
  <si>
    <t>Liquid assets</t>
  </si>
  <si>
    <t>Cash</t>
  </si>
  <si>
    <t>Certificates of deposit and commercial papers</t>
  </si>
  <si>
    <t>Total</t>
  </si>
  <si>
    <t>Equity at 1.1.2008</t>
  </si>
  <si>
    <t>Hedging reserve, change in fair value</t>
  </si>
  <si>
    <t>Current available-for-sale investments, change in fair value</t>
  </si>
  <si>
    <t>Translation differences</t>
  </si>
  <si>
    <t>Items recognised directly in equity</t>
  </si>
  <si>
    <t>Total recognised income and expenses</t>
  </si>
  <si>
    <t>Share option remuneration</t>
  </si>
  <si>
    <t>Subscriptions pursuant to 2005 options</t>
  </si>
  <si>
    <t>Remuneration expense of share options</t>
  </si>
  <si>
    <t>Equity at 1.1.2007</t>
  </si>
  <si>
    <t>Subscriptions pursuant to 2002 options</t>
  </si>
  <si>
    <t>Purchase of a minority</t>
  </si>
  <si>
    <t>Revaluation and other reserves</t>
  </si>
  <si>
    <t>Equity at 30.9.2008</t>
  </si>
  <si>
    <t>Equity at 30.9.2007</t>
  </si>
  <si>
    <t>BREAKDOWN OF OPERATING PROFIT EXCLUDING NON-RECURRING AND IMPUTED ITEMS</t>
  </si>
  <si>
    <t>EUR million</t>
  </si>
  <si>
    <t>Non-recurring items:</t>
  </si>
  <si>
    <t xml:space="preserve">Loss on sale of landfill operations of Salvor and integration of the remaining Salvor’s operations </t>
  </si>
  <si>
    <t>Reorganisation of Property and Office 
Support Services operations in Russia</t>
  </si>
  <si>
    <t>Gain on sale of the shares of Ekokem</t>
  </si>
  <si>
    <t>Operating profit excluding non-recurring 
and imputed items</t>
  </si>
  <si>
    <t>KEY FIGURES</t>
  </si>
  <si>
    <t>Cash flows from operating activities per share, EUR</t>
  </si>
  <si>
    <t>EVA, EUR million*</t>
  </si>
  <si>
    <t>Capital expenditure, EUR 1000</t>
  </si>
  <si>
    <t>Depreciation and amortisation, EUR 1000</t>
  </si>
  <si>
    <t>Equity per share, EUR</t>
  </si>
  <si>
    <t>Return on equity, ROE, %</t>
  </si>
  <si>
    <t>Return on invested capital, ROI, %</t>
  </si>
  <si>
    <t>Equity ratio, %</t>
  </si>
  <si>
    <t>Net interest-bearing liabilities, EUR 1000</t>
  </si>
  <si>
    <t>Average number of employees in full-time equivalents</t>
  </si>
  <si>
    <t>Total number of full-time and part-time employees at end of period</t>
  </si>
  <si>
    <t>Adjusted number of shares, 1000 shares</t>
  </si>
  <si>
    <t xml:space="preserve">  average during the period</t>
  </si>
  <si>
    <t xml:space="preserve">  at end of period</t>
  </si>
  <si>
    <t xml:space="preserve">  average during the period, diluted</t>
  </si>
  <si>
    <t>* EVA = operating profit - cost calculated on invested capital (average of four quarters) before taxes 
WACC 2008: 9.3% WACC 2007: 8.75%</t>
  </si>
  <si>
    <t>SEGMENT REPORTING</t>
  </si>
  <si>
    <t>NET SALES</t>
  </si>
  <si>
    <t>Environmental Services</t>
  </si>
  <si>
    <t>Property and Office Support Services</t>
  </si>
  <si>
    <t>Industrial Services</t>
  </si>
  <si>
    <t>Group administration and other</t>
  </si>
  <si>
    <t>Inter-division net sales</t>
  </si>
  <si>
    <t>L&amp;T total</t>
  </si>
  <si>
    <t>OPERATING PROFIT</t>
  </si>
  <si>
    <t>OTHER SEGMENT REPORTING</t>
  </si>
  <si>
    <t>Assets</t>
  </si>
  <si>
    <t>Non-allocated assets</t>
  </si>
  <si>
    <t>Non-allocated liabilities</t>
  </si>
  <si>
    <t>Capital expenditure</t>
  </si>
  <si>
    <t>Depreciation and amortisation</t>
  </si>
  <si>
    <t>In September 2007, L&amp;T obtained full ownership of Salvor Oy. The business operations of Salvor were reorganised and most of the operations were transferred from Environmental Services into Industrial Services. The figures for the comparison period have been adjusted accordingly.</t>
  </si>
  <si>
    <t>INCOME STATEMENT BY QUARTER</t>
  </si>
  <si>
    <t>Operating margin</t>
  </si>
  <si>
    <t>Finance costs, net</t>
  </si>
  <si>
    <t>Share of profits of associates</t>
  </si>
  <si>
    <t>Profit before taxes</t>
  </si>
  <si>
    <t>CHANGES IN INTANGIBLE ASSETS</t>
  </si>
  <si>
    <t>Carrying amount at beginning of period</t>
  </si>
  <si>
    <t>Business acquisitions</t>
  </si>
  <si>
    <t>Other capital expenditure</t>
  </si>
  <si>
    <t>Disposals</t>
  </si>
  <si>
    <t>Amortisation and impairment</t>
  </si>
  <si>
    <t>Transfers between items</t>
  </si>
  <si>
    <t>Exchange difference</t>
  </si>
  <si>
    <t>Carrying amount at end of period</t>
  </si>
  <si>
    <t>CHANGES IN PROPERTY, PLANT AND EQUIPMENT</t>
  </si>
  <si>
    <t>Depreciation and impairment</t>
  </si>
  <si>
    <t>CAPITAL COMMITMENTS</t>
  </si>
  <si>
    <t>The Group’s share of capital commitments of 
joint ventures</t>
  </si>
  <si>
    <t>RELATED-PARTY TRANSACTIONS</t>
  </si>
  <si>
    <t>(Joint ventures)</t>
  </si>
  <si>
    <t>Sales</t>
  </si>
  <si>
    <t>Purchases</t>
  </si>
  <si>
    <t>Non-current receivables</t>
  </si>
  <si>
    <t>Capital loan receivable</t>
  </si>
  <si>
    <t>Current receivables</t>
  </si>
  <si>
    <t>Trade receivables</t>
  </si>
  <si>
    <t>Current payables</t>
  </si>
  <si>
    <t>Trade payables</t>
  </si>
  <si>
    <t>CONTINGENT LIABILITIES</t>
  </si>
  <si>
    <t>Securities given for own commitments</t>
  </si>
  <si>
    <t>Real estate mortgages</t>
  </si>
  <si>
    <t>Corporate mortgages</t>
  </si>
  <si>
    <t>Other securities</t>
  </si>
  <si>
    <t>Bank guarantees required for environmental permits</t>
  </si>
  <si>
    <t>Other securities are security deposits.</t>
  </si>
  <si>
    <t>The Group has given no pledges, mortgages or guarantees on behalf of outsiders.</t>
  </si>
  <si>
    <t>Operating lease liabilities</t>
  </si>
  <si>
    <t>Maturity not later than one year</t>
  </si>
  <si>
    <t>Maturity later than one year and not later than five years</t>
  </si>
  <si>
    <t>Maturity later than five years</t>
  </si>
  <si>
    <t>Derivative financial instruments</t>
  </si>
  <si>
    <t>Interest rate swaps</t>
  </si>
  <si>
    <t>Nominal values of interest rate swaps*</t>
  </si>
  <si>
    <t>Fair value</t>
  </si>
  <si>
    <t>Nominal value of interest rate swaps**</t>
  </si>
  <si>
    <t>* Hedge accounting under IAS 39 has not been applied to these interest rate swaps. Changes in fair values have been recognised in finance income and costs.</t>
  </si>
  <si>
    <t>Currency derivatives</t>
  </si>
  <si>
    <t>Nominal values of forward contracts*</t>
  </si>
  <si>
    <t>* Hedge accounting under IAS 39 has not been applied to the currency derivatives. Changes in fair values have been recognised in finance income and costs.</t>
  </si>
  <si>
    <t>Volume of crude oil put options</t>
  </si>
  <si>
    <t>Volume maturing later than one year and not later than five years</t>
  </si>
  <si>
    <t>Fair value, EUR 1000</t>
  </si>
  <si>
    <t>Volume of sold crude oil futures</t>
  </si>
  <si>
    <t>Hedge accounting under IAS 39 has not been applied to oil derivatives. Changes in fair values have been recognised in other operating expenses.</t>
  </si>
  <si>
    <t>The fair values of the oil options have been determined on the basis of a generally used measurement model. The fair values of other derivative contracts are based on market prices at the balance sheet date.</t>
  </si>
  <si>
    <t>Proceeds from sale of subsidiaries and businesses, net of sold cash</t>
  </si>
  <si>
    <t>STATEMENT OF CHANGES IN EQUITY</t>
  </si>
  <si>
    <t>Current available-for-sale investments, reversal of change in fair value due to sale</t>
  </si>
  <si>
    <t>Equity attributable to equity holders of the company</t>
  </si>
  <si>
    <t>In September 2007, L&amp;T obtained full ownership of Salvor Oy. The business operations of Salvor were reorganised and most of the operations were transferred from Environmental Services into Industrial Services. The figures for the comparison period were adjusted accordingly.</t>
  </si>
  <si>
    <t>** The interest rate swaps are used to hedge cash flow related to a floating rate loan, and hedge accounting under IAS 39 has been applied to it. The hedges have been effective, and the total change in the fair values has been recognised in the hedging fund under equity.</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</si>
</sst>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dd\.mm\.yyyy"/>
    <numFmt numFmtId="173" formatCode="#,##0.0"/>
    <numFmt numFmtId="174" formatCode="#,##0.000"/>
    <numFmt numFmtId="175" formatCode="0.0"/>
    <numFmt numFmtId="176" formatCode="#,##0.0000"/>
    <numFmt numFmtId="177" formatCode="0.00000000"/>
    <numFmt numFmtId="178" formatCode="0.0000000"/>
    <numFmt numFmtId="179" formatCode="0.000000"/>
    <numFmt numFmtId="180" formatCode="0.00000"/>
    <numFmt numFmtId="181" formatCode="0.0000"/>
    <numFmt numFmtId="182" formatCode="0.000"/>
    <numFmt numFmtId="183" formatCode="0.0000000000"/>
    <numFmt numFmtId="184" formatCode="0.000000000"/>
    <numFmt numFmtId="185" formatCode="0.00000000000"/>
    <numFmt numFmtId="186" formatCode="0.000000000000"/>
    <numFmt numFmtId="187" formatCode="0.0000000000000"/>
    <numFmt numFmtId="188" formatCode="#,##0.00000"/>
    <numFmt numFmtId="189" formatCode="#,##0_ ;\-#,##0\ "/>
    <numFmt numFmtId="190" formatCode="#,##0_ ;[Red]\-#,##0\ "/>
    <numFmt numFmtId="191" formatCode="#,##0.00_ ;\-#,##0.00\ "/>
    <numFmt numFmtId="192" formatCode="#,##0.00_ ;[Red]\-#,##0.00\ "/>
    <numFmt numFmtId="193" formatCode="0%"/>
    <numFmt numFmtId="194" formatCode="0.00%"/>
    <numFmt numFmtId="195" formatCode="\d\.m\.\y\y\y\y"/>
    <numFmt numFmtId="196" formatCode="\d\.mm\.\y\y"/>
    <numFmt numFmtId="197" formatCode="\d\.mm"/>
    <numFmt numFmtId="198" formatCode="mm\.\y\y"/>
    <numFmt numFmtId="199" formatCode="\d\.m\.\y\y\y\y\ \h:mm"/>
    <numFmt numFmtId="200" formatCode="#,##0;\-#,##0"/>
    <numFmt numFmtId="201" formatCode="#,##0;[Red]\-#,##0"/>
    <numFmt numFmtId="202" formatCode="#,##0.00;\-#,##0.00"/>
    <numFmt numFmtId="203" formatCode="#,##0.00;[Red]\-#,##0.00"/>
    <numFmt numFmtId="204" formatCode="00"/>
    <numFmt numFmtId="205" formatCode="\+\ 0.0"/>
    <numFmt numFmtId="206" formatCode="0.0\ %"/>
    <numFmt numFmtId="207" formatCode="0.000E+00"/>
    <numFmt numFmtId="208" formatCode="0.0000E+00"/>
    <numFmt numFmtId="209" formatCode="dd/mm/yyyy"/>
    <numFmt numFmtId="210" formatCode="00.0"/>
    <numFmt numFmtId="211" formatCode="d\.m\.yyyy"/>
    <numFmt numFmtId="212" formatCode="&quot;Kyllä&quot;;&quot;Kyllä&quot;;&quot;Ei&quot;"/>
    <numFmt numFmtId="213" formatCode="&quot;Tosi&quot;;&quot;Tosi&quot;;&quot;Epätosi&quot;"/>
    <numFmt numFmtId="214" formatCode="&quot;Käytössä&quot;;&quot;Käytössä&quot;;&quot;Ei käytössä&quot;"/>
    <numFmt numFmtId="215" formatCode="[$-40B]d\.\ mmmm&quot;ta &quot;yyyy"/>
    <numFmt numFmtId="216" formatCode="#,##0\ &quot;eur&quot;;\-#,##0\ &quot;eur&quot;"/>
    <numFmt numFmtId="217" formatCode="#,##0\ &quot;eur&quot;;[Red]\-#,##0\ &quot;eur&quot;"/>
    <numFmt numFmtId="218" formatCode="#,##0.00\ &quot;eur&quot;;\-#,##0.00\ &quot;eur&quot;"/>
    <numFmt numFmtId="219" formatCode="#,##0.00\ &quot;eur&quot;;[Red]\-#,##0.00\ &quot;eur&quot;"/>
    <numFmt numFmtId="220" formatCode="_-* #,##0\ &quot;eur&quot;_-;\-* #,##0\ &quot;eur&quot;_-;_-* &quot;-&quot;\ &quot;eur&quot;_-;_-@_-"/>
    <numFmt numFmtId="221" formatCode="_-* #,##0\ _e_u_r_-;\-* #,##0\ _e_u_r_-;_-* &quot;-&quot;\ _e_u_r_-;_-@_-"/>
    <numFmt numFmtId="222" formatCode="_-* #,##0.00\ &quot;eur&quot;_-;\-* #,##0.00\ &quot;eur&quot;_-;_-* &quot;-&quot;??\ &quot;eur&quot;_-;_-@_-"/>
    <numFmt numFmtId="223" formatCode="_-* #,##0.00\ _e_u_r_-;\-* #,##0.00\ _e_u_r_-;_-* &quot;-&quot;??\ _e_u_r_-;_-@_-"/>
    <numFmt numFmtId="224" formatCode="mmm/yyyy"/>
    <numFmt numFmtId="225" formatCode="dd\.mm\.yy"/>
    <numFmt numFmtId="226" formatCode="#,##0.000000"/>
    <numFmt numFmtId="227" formatCode="#,##0.0000000"/>
  </numFmts>
  <fonts count="16">
    <font>
      <sz val="10"/>
      <name val="MS Sans Serif"/>
      <family val="0"/>
    </font>
    <font>
      <b/>
      <sz val="10"/>
      <name val="MS Sans Serif"/>
      <family val="0"/>
    </font>
    <font>
      <i/>
      <sz val="10"/>
      <name val="MS Sans Serif"/>
      <family val="0"/>
    </font>
    <font>
      <b/>
      <i/>
      <sz val="10"/>
      <name val="MS Sans Serif"/>
      <family val="0"/>
    </font>
    <font>
      <u val="single"/>
      <sz val="10"/>
      <color indexed="36"/>
      <name val="MS Sans Serif"/>
      <family val="0"/>
    </font>
    <font>
      <u val="single"/>
      <sz val="10"/>
      <color indexed="12"/>
      <name val="MS Sans Serif"/>
      <family val="0"/>
    </font>
    <font>
      <sz val="12"/>
      <name val="Arial"/>
      <family val="0"/>
    </font>
    <font>
      <sz val="8"/>
      <name val="MS Sans Serif"/>
      <family val="0"/>
    </font>
    <font>
      <b/>
      <sz val="12"/>
      <name val="Arial"/>
      <family val="2"/>
    </font>
    <font>
      <sz val="10"/>
      <name val="Arial"/>
      <family val="2"/>
    </font>
    <font>
      <sz val="8"/>
      <name val="Arial"/>
      <family val="2"/>
    </font>
    <font>
      <b/>
      <sz val="10"/>
      <name val="Arial"/>
      <family val="2"/>
    </font>
    <font>
      <b/>
      <sz val="10"/>
      <color indexed="10"/>
      <name val="Arial"/>
      <family val="2"/>
    </font>
    <font>
      <sz val="10"/>
      <color indexed="10"/>
      <name val="Arial"/>
      <family val="2"/>
    </font>
    <font>
      <sz val="12"/>
      <color indexed="10"/>
      <name val="Arial"/>
      <family val="2"/>
    </font>
    <font>
      <sz val="10"/>
      <color indexed="8"/>
      <name val="Arial"/>
      <family val="2"/>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color indexed="63"/>
      </bottom>
    </border>
  </borders>
  <cellStyleXfs count="4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90" fontId="0" fillId="0" borderId="0" applyFont="0" applyFill="0" applyBorder="0" applyAlignment="0" applyProtection="0"/>
    <xf numFmtId="192" fontId="0" fillId="0" borderId="0" applyFont="0" applyFill="0" applyBorder="0" applyAlignment="0" applyProtection="0"/>
    <xf numFmtId="165" fontId="0" fillId="0" borderId="0" applyFont="0" applyFill="0" applyBorder="0" applyAlignment="0" applyProtection="0"/>
    <xf numFmtId="167" fontId="0" fillId="0" borderId="0" applyFont="0" applyFill="0" applyBorder="0" applyAlignment="0" applyProtection="0"/>
    <xf numFmtId="40" fontId="0" fillId="0" borderId="0" applyFont="0" applyFill="0" applyBorder="0" applyAlignment="0" applyProtection="0"/>
    <xf numFmtId="0" fontId="5"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0" fillId="0" borderId="0">
      <alignment/>
      <protection/>
    </xf>
    <xf numFmtId="0" fontId="6"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171" fontId="6" fillId="0" borderId="0" applyFon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165" fontId="0" fillId="0" borderId="0" applyFont="0" applyFill="0" applyBorder="0" applyAlignment="0" applyProtection="0"/>
    <xf numFmtId="167" fontId="0" fillId="0" borderId="0" applyFont="0" applyFill="0" applyBorder="0" applyAlignment="0" applyProtection="0"/>
  </cellStyleXfs>
  <cellXfs count="408">
    <xf numFmtId="0" fontId="0" fillId="0" borderId="0" xfId="0" applyAlignment="1">
      <alignment/>
    </xf>
    <xf numFmtId="0" fontId="9" fillId="0" borderId="0" xfId="22" applyFont="1">
      <alignment/>
      <protection/>
    </xf>
    <xf numFmtId="0" fontId="10" fillId="0" borderId="0" xfId="22" applyFont="1">
      <alignment/>
      <protection/>
    </xf>
    <xf numFmtId="0" fontId="11" fillId="0" borderId="0" xfId="22" applyFont="1">
      <alignment/>
      <protection/>
    </xf>
    <xf numFmtId="3" fontId="9" fillId="0" borderId="0" xfId="22" applyNumberFormat="1" applyFont="1">
      <alignment/>
      <protection/>
    </xf>
    <xf numFmtId="0" fontId="9" fillId="0" borderId="1" xfId="22" applyFont="1" applyBorder="1" applyAlignment="1">
      <alignment horizontal="left"/>
      <protection/>
    </xf>
    <xf numFmtId="0" fontId="9" fillId="0" borderId="0" xfId="22" applyFont="1" applyAlignment="1">
      <alignment horizontal="left"/>
      <protection/>
    </xf>
    <xf numFmtId="0" fontId="9" fillId="0" borderId="0" xfId="22" applyFont="1" applyBorder="1" applyAlignment="1">
      <alignment horizontal="left"/>
      <protection/>
    </xf>
    <xf numFmtId="0" fontId="11" fillId="0" borderId="0" xfId="22" applyFont="1" applyBorder="1" applyAlignment="1">
      <alignment horizontal="left"/>
      <protection/>
    </xf>
    <xf numFmtId="0" fontId="9" fillId="0" borderId="0" xfId="22" applyFont="1" applyAlignment="1" quotePrefix="1">
      <alignment horizontal="left"/>
      <protection/>
    </xf>
    <xf numFmtId="0" fontId="11" fillId="0" borderId="0" xfId="22" applyFont="1" applyBorder="1">
      <alignment/>
      <protection/>
    </xf>
    <xf numFmtId="0" fontId="11" fillId="0" borderId="0" xfId="22" applyFont="1" applyAlignment="1">
      <alignment horizontal="left"/>
      <protection/>
    </xf>
    <xf numFmtId="0" fontId="9" fillId="0" borderId="0" xfId="22" applyFont="1" applyBorder="1" applyAlignment="1" quotePrefix="1">
      <alignment horizontal="left"/>
      <protection/>
    </xf>
    <xf numFmtId="0" fontId="9" fillId="0" borderId="0" xfId="22" applyFont="1" applyAlignment="1" quotePrefix="1">
      <alignment horizontal="left" indent="1"/>
      <protection/>
    </xf>
    <xf numFmtId="0" fontId="9" fillId="0" borderId="1" xfId="22" applyFont="1" applyBorder="1" applyAlignment="1" quotePrefix="1">
      <alignment horizontal="left" indent="1"/>
      <protection/>
    </xf>
    <xf numFmtId="0" fontId="9" fillId="0" borderId="0" xfId="22" applyFont="1" applyAlignment="1">
      <alignment horizontal="left" indent="1"/>
      <protection/>
    </xf>
    <xf numFmtId="0" fontId="9" fillId="0" borderId="0" xfId="22" applyFont="1" applyBorder="1" applyAlignment="1">
      <alignment horizontal="left" indent="1"/>
      <protection/>
    </xf>
    <xf numFmtId="0" fontId="11" fillId="0" borderId="2" xfId="22" applyFont="1" applyBorder="1" applyAlignment="1">
      <alignment horizontal="left"/>
      <protection/>
    </xf>
    <xf numFmtId="0" fontId="9" fillId="0" borderId="0" xfId="22" applyFont="1" applyBorder="1">
      <alignment/>
      <protection/>
    </xf>
    <xf numFmtId="0" fontId="9" fillId="0" borderId="1" xfId="22" applyFont="1" applyBorder="1" applyAlignment="1">
      <alignment horizontal="left" indent="1"/>
      <protection/>
    </xf>
    <xf numFmtId="0" fontId="11" fillId="0" borderId="0" xfId="22" applyFont="1" applyAlignment="1">
      <alignment horizontal="left" indent="1"/>
      <protection/>
    </xf>
    <xf numFmtId="0" fontId="9" fillId="0" borderId="0" xfId="27">
      <alignment/>
      <protection/>
    </xf>
    <xf numFmtId="3" fontId="9" fillId="0" borderId="0" xfId="27" applyNumberFormat="1">
      <alignment/>
      <protection/>
    </xf>
    <xf numFmtId="0" fontId="9" fillId="0" borderId="0" xfId="27" applyFont="1" applyBorder="1" applyAlignment="1" quotePrefix="1">
      <alignment horizontal="left"/>
      <protection/>
    </xf>
    <xf numFmtId="0" fontId="11" fillId="0" borderId="0" xfId="27" applyFont="1">
      <alignment/>
      <protection/>
    </xf>
    <xf numFmtId="0" fontId="9" fillId="0" borderId="0" xfId="27" applyFont="1">
      <alignment/>
      <protection/>
    </xf>
    <xf numFmtId="0" fontId="9" fillId="0" borderId="1" xfId="27" applyFont="1" applyBorder="1">
      <alignment/>
      <protection/>
    </xf>
    <xf numFmtId="0" fontId="9" fillId="0" borderId="0" xfId="27" applyFont="1">
      <alignment/>
      <protection/>
    </xf>
    <xf numFmtId="0" fontId="9" fillId="0" borderId="0" xfId="27" applyFont="1" applyAlignment="1">
      <alignment horizontal="left" indent="1"/>
      <protection/>
    </xf>
    <xf numFmtId="0" fontId="9" fillId="0" borderId="1" xfId="27" applyFont="1" applyBorder="1" applyAlignment="1">
      <alignment horizontal="left" indent="1"/>
      <protection/>
    </xf>
    <xf numFmtId="0" fontId="9" fillId="0" borderId="0" xfId="27" applyFont="1" applyBorder="1">
      <alignment/>
      <protection/>
    </xf>
    <xf numFmtId="0" fontId="9" fillId="0" borderId="0" xfId="27" applyFont="1" applyAlignment="1">
      <alignment horizontal="left" indent="1"/>
      <protection/>
    </xf>
    <xf numFmtId="0" fontId="9" fillId="0" borderId="0" xfId="27" applyBorder="1">
      <alignment/>
      <protection/>
    </xf>
    <xf numFmtId="0" fontId="9" fillId="0" borderId="1" xfId="27" applyFont="1" applyBorder="1" applyAlignment="1">
      <alignment horizontal="left" indent="1"/>
      <protection/>
    </xf>
    <xf numFmtId="0" fontId="11" fillId="0" borderId="0" xfId="27" applyFont="1" applyBorder="1">
      <alignment/>
      <protection/>
    </xf>
    <xf numFmtId="0" fontId="9" fillId="0" borderId="0" xfId="32" applyFont="1" applyAlignment="1">
      <alignment horizontal="left"/>
      <protection/>
    </xf>
    <xf numFmtId="0" fontId="9" fillId="0" borderId="0" xfId="32" applyFont="1">
      <alignment/>
      <protection/>
    </xf>
    <xf numFmtId="0" fontId="0" fillId="0" borderId="0" xfId="32">
      <alignment/>
      <protection/>
    </xf>
    <xf numFmtId="0" fontId="11" fillId="0" borderId="0" xfId="32" applyFont="1" applyBorder="1">
      <alignment/>
      <protection/>
    </xf>
    <xf numFmtId="0" fontId="0" fillId="0" borderId="1" xfId="32" applyBorder="1">
      <alignment/>
      <protection/>
    </xf>
    <xf numFmtId="0" fontId="9" fillId="0" borderId="0" xfId="32" applyFont="1" applyBorder="1">
      <alignment/>
      <protection/>
    </xf>
    <xf numFmtId="173" fontId="1" fillId="0" borderId="0" xfId="32" applyNumberFormat="1" applyFont="1" applyAlignment="1">
      <alignment horizontal="right"/>
      <protection/>
    </xf>
    <xf numFmtId="0" fontId="9" fillId="0" borderId="0" xfId="26" applyFont="1" applyAlignment="1">
      <alignment horizontal="left"/>
      <protection/>
    </xf>
    <xf numFmtId="0" fontId="9" fillId="0" borderId="0" xfId="28" applyFont="1">
      <alignment/>
      <protection/>
    </xf>
    <xf numFmtId="0" fontId="11" fillId="0" borderId="0" xfId="28" applyFont="1">
      <alignment/>
      <protection/>
    </xf>
    <xf numFmtId="0" fontId="11" fillId="0" borderId="0" xfId="26" applyFont="1">
      <alignment/>
      <protection/>
    </xf>
    <xf numFmtId="0" fontId="9" fillId="0" borderId="0" xfId="26" applyFont="1">
      <alignment/>
      <protection/>
    </xf>
    <xf numFmtId="0" fontId="12" fillId="0" borderId="0" xfId="26" applyFont="1" applyAlignment="1">
      <alignment horizontal="center"/>
      <protection/>
    </xf>
    <xf numFmtId="0" fontId="12" fillId="0" borderId="0" xfId="26" applyFont="1" applyBorder="1" applyAlignment="1">
      <alignment horizontal="center"/>
      <protection/>
    </xf>
    <xf numFmtId="0" fontId="9" fillId="0" borderId="0" xfId="26" applyFont="1" applyBorder="1">
      <alignment/>
      <protection/>
    </xf>
    <xf numFmtId="0" fontId="11" fillId="0" borderId="1" xfId="26" applyFont="1" applyBorder="1" applyAlignment="1" quotePrefix="1">
      <alignment horizontal="right"/>
      <protection/>
    </xf>
    <xf numFmtId="0" fontId="11" fillId="0" borderId="0" xfId="26" applyFont="1" applyBorder="1" applyAlignment="1" quotePrefix="1">
      <alignment horizontal="right"/>
      <protection/>
    </xf>
    <xf numFmtId="0" fontId="9" fillId="0" borderId="0" xfId="30" applyFont="1">
      <alignment/>
      <protection/>
    </xf>
    <xf numFmtId="3" fontId="9" fillId="0" borderId="0" xfId="26" applyNumberFormat="1" applyFont="1">
      <alignment/>
      <protection/>
    </xf>
    <xf numFmtId="173" fontId="9" fillId="0" borderId="0" xfId="26" applyNumberFormat="1" applyFont="1" applyAlignment="1">
      <alignment horizontal="right"/>
      <protection/>
    </xf>
    <xf numFmtId="3" fontId="9" fillId="0" borderId="0" xfId="26" applyNumberFormat="1" applyFont="1" applyBorder="1">
      <alignment/>
      <protection/>
    </xf>
    <xf numFmtId="0" fontId="9" fillId="0" borderId="1" xfId="30" applyFont="1" applyBorder="1">
      <alignment/>
      <protection/>
    </xf>
    <xf numFmtId="3" fontId="9" fillId="0" borderId="1" xfId="26" applyNumberFormat="1" applyFont="1" applyBorder="1">
      <alignment/>
      <protection/>
    </xf>
    <xf numFmtId="173" fontId="9" fillId="0" borderId="0" xfId="26" applyNumberFormat="1" applyFont="1">
      <alignment/>
      <protection/>
    </xf>
    <xf numFmtId="3" fontId="9" fillId="0" borderId="0" xfId="28" applyNumberFormat="1" applyFont="1" applyAlignment="1">
      <alignment horizontal="right"/>
      <protection/>
    </xf>
    <xf numFmtId="3" fontId="9" fillId="0" borderId="0" xfId="28" applyNumberFormat="1" applyFont="1">
      <alignment/>
      <protection/>
    </xf>
    <xf numFmtId="6" fontId="9" fillId="0" borderId="1" xfId="28" applyNumberFormat="1" applyFont="1" applyBorder="1" quotePrefix="1">
      <alignment/>
      <protection/>
    </xf>
    <xf numFmtId="0" fontId="9" fillId="0" borderId="0" xfId="28" applyFont="1" applyBorder="1">
      <alignment/>
      <protection/>
    </xf>
    <xf numFmtId="0" fontId="11" fillId="0" borderId="0" xfId="28" applyFont="1" applyAlignment="1" quotePrefix="1">
      <alignment horizontal="left"/>
      <protection/>
    </xf>
    <xf numFmtId="3" fontId="9" fillId="0" borderId="0" xfId="28" applyNumberFormat="1" applyFont="1" applyBorder="1">
      <alignment/>
      <protection/>
    </xf>
    <xf numFmtId="0" fontId="9" fillId="0" borderId="1" xfId="28" applyFont="1" applyBorder="1">
      <alignment/>
      <protection/>
    </xf>
    <xf numFmtId="3" fontId="9" fillId="0" borderId="1" xfId="28" applyNumberFormat="1" applyFont="1" applyBorder="1">
      <alignment/>
      <protection/>
    </xf>
    <xf numFmtId="14" fontId="11" fillId="0" borderId="1" xfId="28" applyNumberFormat="1" applyFont="1" applyBorder="1" applyAlignment="1" quotePrefix="1">
      <alignment horizontal="right"/>
      <protection/>
    </xf>
    <xf numFmtId="0" fontId="11" fillId="0" borderId="0" xfId="28" applyFont="1" applyBorder="1" applyAlignment="1" quotePrefix="1">
      <alignment horizontal="right"/>
      <protection/>
    </xf>
    <xf numFmtId="174" fontId="9" fillId="0" borderId="0" xfId="28" applyNumberFormat="1" applyFont="1">
      <alignment/>
      <protection/>
    </xf>
    <xf numFmtId="176" fontId="9" fillId="0" borderId="0" xfId="28" applyNumberFormat="1" applyFont="1">
      <alignment/>
      <protection/>
    </xf>
    <xf numFmtId="173" fontId="9" fillId="0" borderId="0" xfId="26" applyNumberFormat="1" applyFont="1" applyBorder="1">
      <alignment/>
      <protection/>
    </xf>
    <xf numFmtId="173" fontId="9" fillId="0" borderId="0" xfId="28" applyNumberFormat="1" applyFont="1">
      <alignment/>
      <protection/>
    </xf>
    <xf numFmtId="173" fontId="9" fillId="0" borderId="0" xfId="28" applyNumberFormat="1" applyFont="1" applyFill="1">
      <alignment/>
      <protection/>
    </xf>
    <xf numFmtId="0" fontId="9" fillId="0" borderId="0" xfId="28" applyFont="1" applyAlignment="1">
      <alignment horizontal="left"/>
      <protection/>
    </xf>
    <xf numFmtId="0" fontId="11" fillId="0" borderId="0" xfId="29" applyFont="1">
      <alignment/>
      <protection/>
    </xf>
    <xf numFmtId="0" fontId="9" fillId="0" borderId="0" xfId="29">
      <alignment/>
      <protection/>
    </xf>
    <xf numFmtId="6" fontId="9" fillId="0" borderId="1" xfId="29" applyNumberFormat="1" applyFont="1" applyBorder="1" applyAlignment="1">
      <alignment horizontal="left"/>
      <protection/>
    </xf>
    <xf numFmtId="0" fontId="9" fillId="0" borderId="0" xfId="29" applyFont="1">
      <alignment/>
      <protection/>
    </xf>
    <xf numFmtId="0" fontId="9" fillId="0" borderId="0" xfId="29" applyFont="1" applyAlignment="1">
      <alignment horizontal="left"/>
      <protection/>
    </xf>
    <xf numFmtId="3" fontId="9" fillId="0" borderId="0" xfId="33" applyNumberFormat="1" applyFont="1">
      <alignment/>
      <protection/>
    </xf>
    <xf numFmtId="0" fontId="9" fillId="0" borderId="0" xfId="29" applyFont="1" applyAlignment="1">
      <alignment horizontal="left" indent="1"/>
      <protection/>
    </xf>
    <xf numFmtId="6" fontId="9" fillId="0" borderId="0" xfId="29" applyNumberFormat="1" applyFont="1" applyBorder="1" applyAlignment="1">
      <alignment horizontal="left"/>
      <protection/>
    </xf>
    <xf numFmtId="0" fontId="9" fillId="0" borderId="0" xfId="29" applyFont="1">
      <alignment/>
      <protection/>
    </xf>
    <xf numFmtId="3" fontId="9" fillId="0" borderId="0" xfId="32" applyNumberFormat="1" applyFont="1" applyFill="1" applyAlignment="1" quotePrefix="1">
      <alignment horizontal="right"/>
      <protection/>
    </xf>
    <xf numFmtId="3" fontId="9" fillId="0" borderId="0" xfId="26" applyNumberFormat="1" applyFont="1" applyFill="1">
      <alignment/>
      <protection/>
    </xf>
    <xf numFmtId="3" fontId="9" fillId="0" borderId="1" xfId="26" applyNumberFormat="1" applyFont="1" applyFill="1" applyBorder="1">
      <alignment/>
      <protection/>
    </xf>
    <xf numFmtId="3" fontId="11" fillId="0" borderId="0" xfId="28" applyNumberFormat="1" applyFont="1">
      <alignment/>
      <protection/>
    </xf>
    <xf numFmtId="0" fontId="9" fillId="0" borderId="0" xfId="34">
      <alignment/>
      <protection/>
    </xf>
    <xf numFmtId="164" fontId="9" fillId="0" borderId="1" xfId="22" applyNumberFormat="1" applyFont="1" applyBorder="1">
      <alignment/>
      <protection/>
    </xf>
    <xf numFmtId="0" fontId="9" fillId="0" borderId="0" xfId="34" applyFont="1">
      <alignment/>
      <protection/>
    </xf>
    <xf numFmtId="0" fontId="9" fillId="0" borderId="0" xfId="34" applyFont="1" applyAlignment="1">
      <alignment horizontal="left" indent="1"/>
      <protection/>
    </xf>
    <xf numFmtId="0" fontId="9" fillId="0" borderId="0" xfId="22" applyFont="1" applyBorder="1" applyAlignment="1">
      <alignment horizontal="left" vertical="center"/>
      <protection/>
    </xf>
    <xf numFmtId="0" fontId="0" fillId="0" borderId="0" xfId="0" applyAlignment="1">
      <alignment vertical="center"/>
    </xf>
    <xf numFmtId="0" fontId="9" fillId="0" borderId="0" xfId="34" applyFont="1" applyBorder="1">
      <alignment/>
      <protection/>
    </xf>
    <xf numFmtId="0" fontId="9" fillId="0" borderId="0" xfId="34" applyBorder="1">
      <alignment/>
      <protection/>
    </xf>
    <xf numFmtId="0" fontId="11" fillId="0" borderId="0" xfId="34" applyFont="1">
      <alignment/>
      <protection/>
    </xf>
    <xf numFmtId="0" fontId="13" fillId="0" borderId="0" xfId="27" applyFont="1">
      <alignment/>
      <protection/>
    </xf>
    <xf numFmtId="0" fontId="8" fillId="0" borderId="0" xfId="32" applyFont="1" applyBorder="1">
      <alignment/>
      <protection/>
    </xf>
    <xf numFmtId="0" fontId="8" fillId="0" borderId="0" xfId="28" applyFont="1">
      <alignment/>
      <protection/>
    </xf>
    <xf numFmtId="3" fontId="9" fillId="0" borderId="0" xfId="24" applyNumberFormat="1" applyFont="1" applyBorder="1" applyAlignment="1" applyProtection="1">
      <alignment horizontal="right"/>
      <protection/>
    </xf>
    <xf numFmtId="3" fontId="11" fillId="0" borderId="0" xfId="24" applyNumberFormat="1" applyFont="1" applyBorder="1" applyAlignment="1" applyProtection="1">
      <alignment horizontal="right"/>
      <protection/>
    </xf>
    <xf numFmtId="0" fontId="9" fillId="0" borderId="0" xfId="24" applyFont="1" applyBorder="1">
      <alignment/>
      <protection/>
    </xf>
    <xf numFmtId="3" fontId="15" fillId="0" borderId="0" xfId="24" applyNumberFormat="1" applyFont="1" applyBorder="1" applyAlignment="1" applyProtection="1">
      <alignment horizontal="right"/>
      <protection/>
    </xf>
    <xf numFmtId="3" fontId="11" fillId="0" borderId="0" xfId="24" applyNumberFormat="1" applyFont="1" applyBorder="1">
      <alignment/>
      <protection/>
    </xf>
    <xf numFmtId="2" fontId="9" fillId="0" borderId="0" xfId="24" applyNumberFormat="1" applyFont="1" applyBorder="1">
      <alignment/>
      <protection/>
    </xf>
    <xf numFmtId="0" fontId="9" fillId="0" borderId="0" xfId="24" applyFont="1" applyBorder="1" applyAlignment="1" applyProtection="1">
      <alignment horizontal="left"/>
      <protection/>
    </xf>
    <xf numFmtId="0" fontId="11" fillId="0" borderId="0" xfId="24" applyFont="1" applyBorder="1" applyAlignment="1" applyProtection="1">
      <alignment horizontal="left"/>
      <protection/>
    </xf>
    <xf numFmtId="0" fontId="11" fillId="0" borderId="0" xfId="24" applyFont="1" applyBorder="1" applyAlignment="1" applyProtection="1" quotePrefix="1">
      <alignment horizontal="left"/>
      <protection/>
    </xf>
    <xf numFmtId="0" fontId="15" fillId="0" borderId="0" xfId="24" applyFont="1" applyBorder="1" applyAlignment="1" applyProtection="1">
      <alignment horizontal="left"/>
      <protection/>
    </xf>
    <xf numFmtId="0" fontId="11" fillId="0" borderId="0" xfId="24" applyFont="1" applyBorder="1">
      <alignment/>
      <protection/>
    </xf>
    <xf numFmtId="0" fontId="11" fillId="0" borderId="0" xfId="22" applyFont="1" applyBorder="1" applyAlignment="1">
      <alignment wrapText="1"/>
      <protection/>
    </xf>
    <xf numFmtId="3" fontId="9" fillId="0" borderId="0" xfId="22" applyNumberFormat="1" applyFont="1" applyFill="1">
      <alignment/>
      <protection/>
    </xf>
    <xf numFmtId="3" fontId="9" fillId="0" borderId="1" xfId="22" applyNumberFormat="1" applyFont="1" applyFill="1" applyBorder="1">
      <alignment/>
      <protection/>
    </xf>
    <xf numFmtId="3" fontId="9" fillId="0" borderId="0" xfId="22" applyNumberFormat="1" applyFont="1" applyFill="1" applyBorder="1">
      <alignment/>
      <protection/>
    </xf>
    <xf numFmtId="0" fontId="9" fillId="0" borderId="0" xfId="22" applyFont="1" applyFill="1">
      <alignment/>
      <protection/>
    </xf>
    <xf numFmtId="3" fontId="9" fillId="0" borderId="3" xfId="22" applyNumberFormat="1" applyFont="1" applyFill="1" applyBorder="1">
      <alignment/>
      <protection/>
    </xf>
    <xf numFmtId="0" fontId="9" fillId="0" borderId="0" xfId="22" applyFont="1" applyFill="1" applyBorder="1">
      <alignment/>
      <protection/>
    </xf>
    <xf numFmtId="14" fontId="11" fillId="0" borderId="1" xfId="23" applyNumberFormat="1" applyFont="1" applyFill="1" applyBorder="1" applyAlignment="1" quotePrefix="1">
      <alignment horizontal="right"/>
      <protection/>
    </xf>
    <xf numFmtId="3" fontId="9" fillId="0" borderId="2" xfId="22" applyNumberFormat="1" applyFont="1" applyFill="1" applyBorder="1">
      <alignment/>
      <protection/>
    </xf>
    <xf numFmtId="14" fontId="11" fillId="0" borderId="1" xfId="24" applyNumberFormat="1" applyFont="1" applyFill="1" applyBorder="1" applyAlignment="1" applyProtection="1" quotePrefix="1">
      <alignment horizontal="right"/>
      <protection/>
    </xf>
    <xf numFmtId="4" fontId="9" fillId="0" borderId="0" xfId="27" applyNumberFormat="1" applyFill="1">
      <alignment/>
      <protection/>
    </xf>
    <xf numFmtId="3" fontId="9" fillId="0" borderId="0" xfId="27" applyNumberFormat="1" applyFill="1">
      <alignment/>
      <protection/>
    </xf>
    <xf numFmtId="3" fontId="9" fillId="0" borderId="1" xfId="27" applyNumberFormat="1" applyFont="1" applyFill="1" applyBorder="1">
      <alignment/>
      <protection/>
    </xf>
    <xf numFmtId="3" fontId="11" fillId="0" borderId="0" xfId="27" applyNumberFormat="1" applyFont="1" applyFill="1">
      <alignment/>
      <protection/>
    </xf>
    <xf numFmtId="3" fontId="9" fillId="0" borderId="0" xfId="27" applyNumberFormat="1" applyFont="1" applyFill="1">
      <alignment/>
      <protection/>
    </xf>
    <xf numFmtId="3" fontId="9" fillId="0" borderId="1" xfId="27" applyNumberFormat="1" applyFill="1" applyBorder="1">
      <alignment/>
      <protection/>
    </xf>
    <xf numFmtId="3" fontId="9" fillId="0" borderId="0" xfId="27" applyNumberFormat="1" applyFill="1" applyBorder="1">
      <alignment/>
      <protection/>
    </xf>
    <xf numFmtId="3" fontId="9" fillId="0" borderId="0" xfId="27" applyNumberFormat="1" applyFont="1" applyFill="1" applyBorder="1">
      <alignment/>
      <protection/>
    </xf>
    <xf numFmtId="0" fontId="9" fillId="0" borderId="0" xfId="32" applyFont="1" applyFill="1">
      <alignment/>
      <protection/>
    </xf>
    <xf numFmtId="173" fontId="11" fillId="0" borderId="1" xfId="32" applyNumberFormat="1" applyFont="1" applyFill="1" applyBorder="1" applyAlignment="1" quotePrefix="1">
      <alignment horizontal="right"/>
      <protection/>
    </xf>
    <xf numFmtId="173" fontId="9" fillId="0" borderId="0" xfId="32" applyNumberFormat="1" applyFont="1" applyFill="1" applyAlignment="1" quotePrefix="1">
      <alignment horizontal="right"/>
      <protection/>
    </xf>
    <xf numFmtId="3" fontId="9" fillId="0" borderId="0" xfId="32" applyNumberFormat="1" applyFont="1" applyFill="1" applyAlignment="1">
      <alignment horizontal="right"/>
      <protection/>
    </xf>
    <xf numFmtId="0" fontId="0" fillId="0" borderId="0" xfId="32" applyFill="1">
      <alignment/>
      <protection/>
    </xf>
    <xf numFmtId="4" fontId="11" fillId="0" borderId="0" xfId="27" applyNumberFormat="1" applyFont="1" applyFill="1" applyBorder="1" applyAlignment="1">
      <alignment horizontal="center"/>
      <protection/>
    </xf>
    <xf numFmtId="175" fontId="11" fillId="0" borderId="1" xfId="24" applyNumberFormat="1" applyFont="1" applyBorder="1" applyAlignment="1" applyProtection="1">
      <alignment horizontal="right"/>
      <protection/>
    </xf>
    <xf numFmtId="0" fontId="9" fillId="0" borderId="0" xfId="24" applyFont="1" applyFill="1" applyBorder="1" applyAlignment="1" applyProtection="1" quotePrefix="1">
      <alignment horizontal="left"/>
      <protection/>
    </xf>
    <xf numFmtId="14" fontId="11" fillId="0" borderId="0" xfId="24" applyNumberFormat="1" applyFont="1" applyFill="1" applyBorder="1" applyAlignment="1" applyProtection="1" quotePrefix="1">
      <alignment horizontal="right"/>
      <protection/>
    </xf>
    <xf numFmtId="0" fontId="9" fillId="0" borderId="0" xfId="24" applyFont="1" applyFill="1" applyBorder="1">
      <alignment/>
      <protection/>
    </xf>
    <xf numFmtId="0" fontId="11" fillId="0" borderId="0" xfId="24" applyFont="1" applyFill="1" applyBorder="1" applyAlignment="1" applyProtection="1" quotePrefix="1">
      <alignment horizontal="right"/>
      <protection/>
    </xf>
    <xf numFmtId="0" fontId="11" fillId="0" borderId="0" xfId="24" applyFont="1" applyFill="1" applyBorder="1" applyAlignment="1" applyProtection="1">
      <alignment horizontal="left"/>
      <protection/>
    </xf>
    <xf numFmtId="3" fontId="11" fillId="0" borderId="0" xfId="24" applyNumberFormat="1" applyFont="1" applyFill="1" applyBorder="1" applyAlignment="1" applyProtection="1">
      <alignment horizontal="right"/>
      <protection/>
    </xf>
    <xf numFmtId="0" fontId="9" fillId="0" borderId="0" xfId="24" applyFont="1" applyFill="1" applyBorder="1" applyAlignment="1" applyProtection="1">
      <alignment horizontal="left"/>
      <protection/>
    </xf>
    <xf numFmtId="3" fontId="9" fillId="0" borderId="0" xfId="24" applyNumberFormat="1" applyFont="1" applyFill="1" applyBorder="1" applyAlignment="1" applyProtection="1">
      <alignment horizontal="right"/>
      <protection/>
    </xf>
    <xf numFmtId="0" fontId="9" fillId="0" borderId="0" xfId="22" applyFont="1" applyFill="1" applyBorder="1" applyAlignment="1">
      <alignment horizontal="left"/>
      <protection/>
    </xf>
    <xf numFmtId="175" fontId="11" fillId="0" borderId="0" xfId="22" applyNumberFormat="1" applyFont="1" applyFill="1" applyBorder="1" applyAlignment="1">
      <alignment horizontal="right"/>
      <protection/>
    </xf>
    <xf numFmtId="175" fontId="9" fillId="0" borderId="0" xfId="22" applyNumberFormat="1" applyFont="1" applyAlignment="1">
      <alignment horizontal="right"/>
      <protection/>
    </xf>
    <xf numFmtId="0" fontId="8" fillId="0" borderId="0" xfId="22" applyFont="1" applyFill="1" applyAlignment="1">
      <alignment horizontal="right"/>
      <protection/>
    </xf>
    <xf numFmtId="0" fontId="11" fillId="0" borderId="0" xfId="22" applyFont="1" applyFill="1" applyAlignment="1">
      <alignment horizontal="right"/>
      <protection/>
    </xf>
    <xf numFmtId="0" fontId="9" fillId="0" borderId="0" xfId="22" applyFont="1" applyFill="1" applyAlignment="1">
      <alignment horizontal="right"/>
      <protection/>
    </xf>
    <xf numFmtId="175" fontId="8" fillId="0" borderId="0" xfId="22" applyNumberFormat="1" applyFont="1" applyAlignment="1">
      <alignment horizontal="right"/>
      <protection/>
    </xf>
    <xf numFmtId="175" fontId="11" fillId="0" borderId="0" xfId="22" applyNumberFormat="1" applyFont="1" applyAlignment="1">
      <alignment horizontal="right"/>
      <protection/>
    </xf>
    <xf numFmtId="175" fontId="11" fillId="0" borderId="0" xfId="22" applyNumberFormat="1" applyFont="1" applyFill="1" applyAlignment="1">
      <alignment horizontal="right"/>
      <protection/>
    </xf>
    <xf numFmtId="175" fontId="9" fillId="0" borderId="0" xfId="22" applyNumberFormat="1" applyFont="1" applyFill="1" applyAlignment="1">
      <alignment horizontal="right"/>
      <protection/>
    </xf>
    <xf numFmtId="175" fontId="9" fillId="0" borderId="1" xfId="22" applyNumberFormat="1" applyFont="1" applyFill="1" applyBorder="1" applyAlignment="1">
      <alignment horizontal="right"/>
      <protection/>
    </xf>
    <xf numFmtId="175" fontId="9" fillId="0" borderId="0" xfId="22" applyNumberFormat="1" applyFont="1" applyFill="1" applyBorder="1" applyAlignment="1">
      <alignment horizontal="right"/>
      <protection/>
    </xf>
    <xf numFmtId="175" fontId="9" fillId="0" borderId="0" xfId="22" applyNumberFormat="1" applyFont="1" applyBorder="1" applyAlignment="1">
      <alignment horizontal="right"/>
      <protection/>
    </xf>
    <xf numFmtId="0" fontId="11" fillId="0" borderId="1" xfId="26" applyFont="1" applyFill="1" applyBorder="1" applyAlignment="1" quotePrefix="1">
      <alignment horizontal="right"/>
      <protection/>
    </xf>
    <xf numFmtId="0" fontId="9" fillId="0" borderId="0" xfId="26" applyFont="1" applyFill="1">
      <alignment/>
      <protection/>
    </xf>
    <xf numFmtId="3" fontId="9" fillId="0" borderId="0" xfId="30" applyNumberFormat="1" applyFont="1" applyFill="1">
      <alignment/>
      <protection/>
    </xf>
    <xf numFmtId="0" fontId="11" fillId="0" borderId="1" xfId="26" applyFont="1" applyFill="1" applyBorder="1" applyAlignment="1">
      <alignment horizontal="right"/>
      <protection/>
    </xf>
    <xf numFmtId="175" fontId="9" fillId="0" borderId="0" xfId="26" applyNumberFormat="1" applyFont="1" applyFill="1">
      <alignment/>
      <protection/>
    </xf>
    <xf numFmtId="175" fontId="9" fillId="0" borderId="1" xfId="26" applyNumberFormat="1" applyFont="1" applyFill="1" applyBorder="1">
      <alignment/>
      <protection/>
    </xf>
    <xf numFmtId="6" fontId="9" fillId="0" borderId="1" xfId="28" applyNumberFormat="1" applyFont="1" applyBorder="1" applyAlignment="1">
      <alignment horizontal="left"/>
      <protection/>
    </xf>
    <xf numFmtId="0" fontId="11" fillId="0" borderId="0" xfId="28" applyFont="1" applyBorder="1" applyAlignment="1" quotePrefix="1">
      <alignment horizontal="left"/>
      <protection/>
    </xf>
    <xf numFmtId="0" fontId="11" fillId="0" borderId="0" xfId="28" applyFont="1" applyBorder="1">
      <alignment/>
      <protection/>
    </xf>
    <xf numFmtId="3" fontId="11" fillId="0" borderId="0" xfId="28" applyNumberFormat="1" applyFont="1" applyBorder="1" applyAlignment="1">
      <alignment horizontal="right"/>
      <protection/>
    </xf>
    <xf numFmtId="0" fontId="8" fillId="0" borderId="0" xfId="22" applyFont="1" applyFill="1" applyBorder="1">
      <alignment/>
      <protection/>
    </xf>
    <xf numFmtId="0" fontId="11" fillId="0" borderId="0" xfId="22" applyFont="1" applyFill="1" applyBorder="1">
      <alignment/>
      <protection/>
    </xf>
    <xf numFmtId="0" fontId="9" fillId="0" borderId="0" xfId="32" applyFont="1" applyFill="1" applyAlignment="1">
      <alignment horizontal="left"/>
      <protection/>
    </xf>
    <xf numFmtId="0" fontId="11" fillId="0" borderId="0" xfId="32" applyFont="1" applyFill="1" applyBorder="1">
      <alignment/>
      <protection/>
    </xf>
    <xf numFmtId="0" fontId="9" fillId="0" borderId="0" xfId="32" applyFont="1" applyFill="1" applyAlignment="1">
      <alignment horizontal="right"/>
      <protection/>
    </xf>
    <xf numFmtId="175" fontId="9" fillId="0" borderId="0" xfId="30" applyNumberFormat="1" applyFont="1" applyFill="1" applyAlignment="1">
      <alignment horizontal="right"/>
      <protection/>
    </xf>
    <xf numFmtId="3" fontId="9" fillId="0" borderId="0" xfId="28" applyNumberFormat="1" applyFont="1" applyFill="1" applyAlignment="1" quotePrefix="1">
      <alignment horizontal="right"/>
      <protection/>
    </xf>
    <xf numFmtId="175" fontId="9" fillId="0" borderId="0" xfId="30" applyNumberFormat="1" applyFont="1" applyFill="1">
      <alignment/>
      <protection/>
    </xf>
    <xf numFmtId="0" fontId="11" fillId="0" borderId="0" xfId="28" applyFont="1" applyFill="1">
      <alignment/>
      <protection/>
    </xf>
    <xf numFmtId="3" fontId="9" fillId="0" borderId="0" xfId="28" applyNumberFormat="1" applyFont="1" applyFill="1">
      <alignment/>
      <protection/>
    </xf>
    <xf numFmtId="3" fontId="9" fillId="0" borderId="0" xfId="28" applyNumberFormat="1" applyFont="1" applyFill="1" applyBorder="1">
      <alignment/>
      <protection/>
    </xf>
    <xf numFmtId="3" fontId="9" fillId="0" borderId="1" xfId="28" applyNumberFormat="1" applyFont="1" applyFill="1" applyBorder="1">
      <alignment/>
      <protection/>
    </xf>
    <xf numFmtId="3" fontId="11" fillId="0" borderId="0" xfId="28" applyNumberFormat="1" applyFont="1" applyFill="1">
      <alignment/>
      <protection/>
    </xf>
    <xf numFmtId="6" fontId="11" fillId="0" borderId="1" xfId="28" applyNumberFormat="1" applyFont="1" applyFill="1" applyBorder="1" applyAlignment="1" quotePrefix="1">
      <alignment horizontal="right"/>
      <protection/>
    </xf>
    <xf numFmtId="0" fontId="9" fillId="0" borderId="0" xfId="28" applyFont="1" applyFill="1" applyBorder="1">
      <alignment/>
      <protection/>
    </xf>
    <xf numFmtId="0" fontId="9" fillId="0" borderId="0" xfId="28" applyFont="1" applyFill="1">
      <alignment/>
      <protection/>
    </xf>
    <xf numFmtId="175" fontId="9" fillId="0" borderId="0" xfId="28" applyNumberFormat="1" applyFont="1" applyFill="1">
      <alignment/>
      <protection/>
    </xf>
    <xf numFmtId="0" fontId="9" fillId="0" borderId="1" xfId="28" applyFont="1" applyFill="1" applyBorder="1">
      <alignment/>
      <protection/>
    </xf>
    <xf numFmtId="0" fontId="9" fillId="0" borderId="0" xfId="28" applyFont="1" applyFill="1" applyAlignment="1">
      <alignment horizontal="left"/>
      <protection/>
    </xf>
    <xf numFmtId="3" fontId="9" fillId="0" borderId="0" xfId="0" applyNumberFormat="1" applyFont="1" applyAlignment="1">
      <alignment/>
    </xf>
    <xf numFmtId="0" fontId="11" fillId="0" borderId="0" xfId="0" applyFont="1" applyAlignment="1">
      <alignment/>
    </xf>
    <xf numFmtId="0" fontId="9" fillId="0" borderId="0" xfId="0" applyFont="1" applyAlignment="1">
      <alignment/>
    </xf>
    <xf numFmtId="0" fontId="9" fillId="0" borderId="0" xfId="0" applyFont="1" applyAlignment="1" quotePrefix="1">
      <alignment horizontal="center"/>
    </xf>
    <xf numFmtId="0" fontId="9" fillId="0" borderId="0" xfId="0" applyFont="1" applyAlignment="1" quotePrefix="1">
      <alignment horizontal="right"/>
    </xf>
    <xf numFmtId="0" fontId="9" fillId="0" borderId="0" xfId="0" applyFont="1" applyAlignment="1">
      <alignment horizontal="left"/>
    </xf>
    <xf numFmtId="175" fontId="9" fillId="0" borderId="0" xfId="0" applyNumberFormat="1" applyFont="1" applyAlignment="1">
      <alignment/>
    </xf>
    <xf numFmtId="0" fontId="9" fillId="0" borderId="0" xfId="0" applyFont="1" applyBorder="1" applyAlignment="1">
      <alignment/>
    </xf>
    <xf numFmtId="0" fontId="11" fillId="0" borderId="1" xfId="28" applyFont="1" applyFill="1" applyBorder="1" applyAlignment="1" quotePrefix="1">
      <alignment horizontal="right"/>
      <protection/>
    </xf>
    <xf numFmtId="0" fontId="11" fillId="0" borderId="0" xfId="28" applyFont="1" applyFill="1" applyAlignment="1" quotePrefix="1">
      <alignment horizontal="left"/>
      <protection/>
    </xf>
    <xf numFmtId="0" fontId="11" fillId="0" borderId="1" xfId="28" applyFont="1" applyFill="1" applyBorder="1" applyAlignment="1">
      <alignment horizontal="right"/>
      <protection/>
    </xf>
    <xf numFmtId="0" fontId="0" fillId="0" borderId="0" xfId="0" applyBorder="1" applyAlignment="1">
      <alignment/>
    </xf>
    <xf numFmtId="0" fontId="9" fillId="0" borderId="1" xfId="0" applyFont="1" applyBorder="1" applyAlignment="1">
      <alignment/>
    </xf>
    <xf numFmtId="3" fontId="11" fillId="0" borderId="0" xfId="22" applyNumberFormat="1" applyFont="1" applyFill="1" applyBorder="1">
      <alignment/>
      <protection/>
    </xf>
    <xf numFmtId="3" fontId="11" fillId="0" borderId="0" xfId="22" applyNumberFormat="1" applyFont="1" applyFill="1">
      <alignment/>
      <protection/>
    </xf>
    <xf numFmtId="2" fontId="9" fillId="0" borderId="0" xfId="22" applyNumberFormat="1" applyFont="1" applyFill="1">
      <alignment/>
      <protection/>
    </xf>
    <xf numFmtId="3" fontId="9" fillId="0" borderId="0" xfId="27" applyNumberFormat="1" applyFont="1" applyFill="1">
      <alignment/>
      <protection/>
    </xf>
    <xf numFmtId="0" fontId="9" fillId="0" borderId="0" xfId="32" applyFont="1" applyFill="1" applyBorder="1">
      <alignment/>
      <protection/>
    </xf>
    <xf numFmtId="2" fontId="9" fillId="0" borderId="0" xfId="32" applyNumberFormat="1" applyFont="1" applyFill="1" applyAlignment="1">
      <alignment horizontal="right"/>
      <protection/>
    </xf>
    <xf numFmtId="3" fontId="9" fillId="0" borderId="0" xfId="32" applyNumberFormat="1" applyFont="1" applyFill="1">
      <alignment/>
      <protection/>
    </xf>
    <xf numFmtId="175" fontId="9" fillId="0" borderId="0" xfId="32" applyNumberFormat="1" applyFont="1" applyFill="1" applyAlignment="1">
      <alignment horizontal="right"/>
      <protection/>
    </xf>
    <xf numFmtId="3" fontId="9" fillId="0" borderId="0" xfId="34" applyNumberFormat="1" applyFill="1">
      <alignment/>
      <protection/>
    </xf>
    <xf numFmtId="0" fontId="9" fillId="0" borderId="0" xfId="29" applyFont="1" applyFill="1" applyAlignment="1">
      <alignment horizontal="right"/>
      <protection/>
    </xf>
    <xf numFmtId="0" fontId="13" fillId="0" borderId="0" xfId="29" applyFont="1" applyFill="1" applyAlignment="1">
      <alignment/>
      <protection/>
    </xf>
    <xf numFmtId="3" fontId="9" fillId="0" borderId="0" xfId="29" applyNumberFormat="1" applyFont="1" applyFill="1">
      <alignment/>
      <protection/>
    </xf>
    <xf numFmtId="0" fontId="9" fillId="0" borderId="0" xfId="29" applyFont="1" applyFill="1" applyAlignment="1">
      <alignment/>
      <protection/>
    </xf>
    <xf numFmtId="0" fontId="9" fillId="0" borderId="0" xfId="29" applyFont="1" applyFill="1" applyBorder="1" applyAlignment="1" quotePrefix="1">
      <alignment horizontal="right"/>
      <protection/>
    </xf>
    <xf numFmtId="3" fontId="9" fillId="0" borderId="1" xfId="29" applyNumberFormat="1" applyFont="1" applyFill="1" applyBorder="1">
      <alignment/>
      <protection/>
    </xf>
    <xf numFmtId="0" fontId="9" fillId="0" borderId="0" xfId="29" applyFont="1" applyFill="1">
      <alignment/>
      <protection/>
    </xf>
    <xf numFmtId="0" fontId="9" fillId="0" borderId="0" xfId="29" applyFill="1">
      <alignment/>
      <protection/>
    </xf>
    <xf numFmtId="175" fontId="9" fillId="0" borderId="1" xfId="28" applyNumberFormat="1" applyFont="1" applyFill="1" applyBorder="1">
      <alignment/>
      <protection/>
    </xf>
    <xf numFmtId="173" fontId="9" fillId="0" borderId="1" xfId="28" applyNumberFormat="1" applyFont="1" applyBorder="1">
      <alignment/>
      <protection/>
    </xf>
    <xf numFmtId="0" fontId="9" fillId="0" borderId="0" xfId="26" applyFont="1" applyFill="1" applyAlignment="1">
      <alignment horizontal="right"/>
      <protection/>
    </xf>
    <xf numFmtId="3" fontId="11" fillId="0" borderId="0" xfId="27" applyNumberFormat="1" applyFont="1" applyFill="1">
      <alignment/>
      <protection/>
    </xf>
    <xf numFmtId="0" fontId="0" fillId="0" borderId="0" xfId="32" applyFont="1">
      <alignment/>
      <protection/>
    </xf>
    <xf numFmtId="3" fontId="9" fillId="0" borderId="0" xfId="27" applyNumberFormat="1" applyFont="1" applyFill="1" applyBorder="1">
      <alignment/>
      <protection/>
    </xf>
    <xf numFmtId="2" fontId="9" fillId="0" borderId="0" xfId="32" applyNumberFormat="1" applyFont="1" applyFill="1" applyAlignment="1" quotePrefix="1">
      <alignment horizontal="right"/>
      <protection/>
    </xf>
    <xf numFmtId="4" fontId="9" fillId="0" borderId="0" xfId="27" applyNumberFormat="1" applyFont="1" applyFill="1">
      <alignment/>
      <protection/>
    </xf>
    <xf numFmtId="3" fontId="9" fillId="0" borderId="1" xfId="27" applyNumberFormat="1" applyFont="1" applyFill="1" applyBorder="1">
      <alignment/>
      <protection/>
    </xf>
    <xf numFmtId="0" fontId="0" fillId="0" borderId="0" xfId="0" applyFont="1" applyAlignment="1">
      <alignment/>
    </xf>
    <xf numFmtId="3" fontId="9" fillId="0" borderId="0" xfId="29" applyNumberFormat="1" applyFont="1" applyFill="1">
      <alignment/>
      <protection/>
    </xf>
    <xf numFmtId="0" fontId="9" fillId="0" borderId="0" xfId="27" applyFont="1" applyBorder="1" applyAlignment="1">
      <alignment horizontal="left" indent="1"/>
      <protection/>
    </xf>
    <xf numFmtId="3" fontId="12" fillId="0" borderId="1" xfId="27" applyNumberFormat="1" applyFont="1" applyFill="1" applyBorder="1">
      <alignment/>
      <protection/>
    </xf>
    <xf numFmtId="0" fontId="12" fillId="0" borderId="1" xfId="27" applyFont="1" applyBorder="1">
      <alignment/>
      <protection/>
    </xf>
    <xf numFmtId="0" fontId="12" fillId="0" borderId="0" xfId="26" applyFont="1" applyFill="1" applyAlignment="1">
      <alignment horizontal="center"/>
      <protection/>
    </xf>
    <xf numFmtId="0" fontId="0" fillId="0" borderId="0" xfId="0" applyFill="1" applyAlignment="1">
      <alignment/>
    </xf>
    <xf numFmtId="0" fontId="9" fillId="0" borderId="0" xfId="34" applyFill="1">
      <alignment/>
      <protection/>
    </xf>
    <xf numFmtId="0" fontId="11" fillId="0" borderId="1" xfId="29" applyFont="1" applyFill="1" applyBorder="1" applyAlignment="1" quotePrefix="1">
      <alignment horizontal="right"/>
      <protection/>
    </xf>
    <xf numFmtId="0" fontId="9" fillId="0" borderId="0" xfId="26" applyFont="1" applyFill="1" applyAlignment="1">
      <alignment horizontal="left"/>
      <protection/>
    </xf>
    <xf numFmtId="0" fontId="8" fillId="0" borderId="0" xfId="28" applyFont="1" applyFill="1" applyAlignment="1">
      <alignment horizontal="right"/>
      <protection/>
    </xf>
    <xf numFmtId="0" fontId="9" fillId="0" borderId="0" xfId="28" applyFont="1" applyFill="1" applyAlignment="1">
      <alignment horizontal="right"/>
      <protection/>
    </xf>
    <xf numFmtId="14" fontId="11" fillId="0" borderId="1" xfId="28" applyNumberFormat="1" applyFont="1" applyFill="1" applyBorder="1" applyAlignment="1" quotePrefix="1">
      <alignment horizontal="right"/>
      <protection/>
    </xf>
    <xf numFmtId="3" fontId="9" fillId="0" borderId="0" xfId="28" applyNumberFormat="1" applyFont="1" applyFill="1" applyBorder="1" applyAlignment="1">
      <alignment horizontal="right"/>
      <protection/>
    </xf>
    <xf numFmtId="3" fontId="11" fillId="0" borderId="0" xfId="28" applyNumberFormat="1" applyFont="1" applyFill="1" applyAlignment="1">
      <alignment horizontal="right"/>
      <protection/>
    </xf>
    <xf numFmtId="3" fontId="9" fillId="0" borderId="0" xfId="28" applyNumberFormat="1" applyFont="1" applyFill="1" applyAlignment="1">
      <alignment horizontal="right"/>
      <protection/>
    </xf>
    <xf numFmtId="3" fontId="9" fillId="0" borderId="0" xfId="30" applyNumberFormat="1" applyFont="1" applyFill="1" applyAlignment="1">
      <alignment horizontal="right"/>
      <protection/>
    </xf>
    <xf numFmtId="3" fontId="9" fillId="0" borderId="1" xfId="28" applyNumberFormat="1" applyFont="1" applyFill="1" applyBorder="1" applyAlignment="1">
      <alignment horizontal="right"/>
      <protection/>
    </xf>
    <xf numFmtId="0" fontId="11" fillId="0" borderId="0" xfId="28" applyFont="1" applyFill="1" applyAlignment="1">
      <alignment horizontal="right"/>
      <protection/>
    </xf>
    <xf numFmtId="175" fontId="9" fillId="0" borderId="0" xfId="28" applyNumberFormat="1" applyFont="1" applyFill="1" applyAlignment="1">
      <alignment horizontal="right"/>
      <protection/>
    </xf>
    <xf numFmtId="175" fontId="9" fillId="0" borderId="1" xfId="28" applyNumberFormat="1" applyFont="1" applyFill="1" applyBorder="1" applyAlignment="1">
      <alignment horizontal="right"/>
      <protection/>
    </xf>
    <xf numFmtId="173" fontId="9" fillId="0" borderId="1" xfId="28" applyNumberFormat="1" applyFont="1" applyFill="1" applyBorder="1">
      <alignment/>
      <protection/>
    </xf>
    <xf numFmtId="0" fontId="11" fillId="0" borderId="0" xfId="26" applyFont="1" applyFill="1">
      <alignment/>
      <protection/>
    </xf>
    <xf numFmtId="0" fontId="12" fillId="0" borderId="0" xfId="26" applyFont="1" applyFill="1">
      <alignment/>
      <protection/>
    </xf>
    <xf numFmtId="175" fontId="9" fillId="0" borderId="1" xfId="30" applyNumberFormat="1" applyFont="1" applyFill="1" applyBorder="1">
      <alignment/>
      <protection/>
    </xf>
    <xf numFmtId="0" fontId="0" fillId="0" borderId="0" xfId="22" applyFill="1">
      <alignment/>
      <protection/>
    </xf>
    <xf numFmtId="3" fontId="9" fillId="0" borderId="0" xfId="25" applyNumberFormat="1" applyFont="1" applyFill="1" applyBorder="1">
      <alignment/>
      <protection/>
    </xf>
    <xf numFmtId="0" fontId="6" fillId="0" borderId="0" xfId="25" applyFill="1">
      <alignment/>
      <protection/>
    </xf>
    <xf numFmtId="3" fontId="11" fillId="0" borderId="0" xfId="25" applyNumberFormat="1" applyFont="1" applyFill="1" applyBorder="1">
      <alignment/>
      <protection/>
    </xf>
    <xf numFmtId="0" fontId="6" fillId="0" borderId="0" xfId="25" applyFont="1" applyFill="1">
      <alignment/>
      <protection/>
    </xf>
    <xf numFmtId="3" fontId="6" fillId="0" borderId="0" xfId="25" applyNumberFormat="1" applyFill="1">
      <alignment/>
      <protection/>
    </xf>
    <xf numFmtId="0" fontId="11" fillId="0" borderId="0" xfId="29" applyFont="1" applyFill="1">
      <alignment/>
      <protection/>
    </xf>
    <xf numFmtId="0" fontId="9" fillId="0" borderId="0" xfId="29" applyFont="1" applyFill="1">
      <alignment/>
      <protection/>
    </xf>
    <xf numFmtId="14" fontId="11" fillId="0" borderId="0" xfId="23" applyNumberFormat="1" applyFont="1" applyFill="1" applyBorder="1" applyAlignment="1" quotePrefix="1">
      <alignment horizontal="right"/>
      <protection/>
    </xf>
    <xf numFmtId="3" fontId="13" fillId="0" borderId="0" xfId="22" applyNumberFormat="1" applyFont="1" applyFill="1" applyAlignment="1">
      <alignment horizontal="right"/>
      <protection/>
    </xf>
    <xf numFmtId="0" fontId="11" fillId="0" borderId="0" xfId="0" applyFont="1" applyAlignment="1" applyProtection="1" quotePrefix="1">
      <alignment horizontal="right"/>
      <protection/>
    </xf>
    <xf numFmtId="173" fontId="11" fillId="0" borderId="0" xfId="0" applyNumberFormat="1" applyFont="1" applyFill="1" applyAlignment="1" applyProtection="1">
      <alignment horizontal="right"/>
      <protection/>
    </xf>
    <xf numFmtId="173" fontId="9" fillId="0" borderId="0" xfId="0" applyNumberFormat="1" applyFont="1" applyFill="1" applyBorder="1" applyAlignment="1" applyProtection="1">
      <alignment horizontal="right"/>
      <protection/>
    </xf>
    <xf numFmtId="173" fontId="9" fillId="0" borderId="1" xfId="0" applyNumberFormat="1" applyFont="1" applyFill="1" applyBorder="1" applyAlignment="1" applyProtection="1">
      <alignment horizontal="right"/>
      <protection/>
    </xf>
    <xf numFmtId="173" fontId="11" fillId="0" borderId="0" xfId="24" applyNumberFormat="1" applyFont="1" applyFill="1" applyAlignment="1" applyProtection="1">
      <alignment horizontal="right"/>
      <protection/>
    </xf>
    <xf numFmtId="173" fontId="9" fillId="0" borderId="0" xfId="0" applyNumberFormat="1" applyFont="1" applyFill="1" applyAlignment="1" applyProtection="1">
      <alignment horizontal="right"/>
      <protection/>
    </xf>
    <xf numFmtId="173" fontId="11" fillId="0" borderId="0" xfId="0" applyNumberFormat="1" applyFont="1" applyAlignment="1" applyProtection="1">
      <alignment horizontal="right"/>
      <protection/>
    </xf>
    <xf numFmtId="0" fontId="9" fillId="0" borderId="0" xfId="24" applyFont="1">
      <alignment/>
      <protection/>
    </xf>
    <xf numFmtId="2" fontId="9" fillId="0" borderId="0" xfId="22" applyNumberFormat="1" applyFont="1" applyFill="1" applyBorder="1">
      <alignment/>
      <protection/>
    </xf>
    <xf numFmtId="0" fontId="13" fillId="0" borderId="0" xfId="27" applyFont="1" applyBorder="1">
      <alignment/>
      <protection/>
    </xf>
    <xf numFmtId="0" fontId="9" fillId="0" borderId="0" xfId="27" applyFont="1" applyBorder="1" applyAlignment="1">
      <alignment horizontal="left" indent="1"/>
      <protection/>
    </xf>
    <xf numFmtId="0" fontId="9" fillId="0" borderId="0" xfId="27" applyBorder="1" applyAlignment="1">
      <alignment horizontal="left" indent="1"/>
      <protection/>
    </xf>
    <xf numFmtId="4" fontId="9" fillId="0" borderId="0" xfId="27" applyNumberFormat="1" applyFill="1" applyBorder="1">
      <alignment/>
      <protection/>
    </xf>
    <xf numFmtId="3" fontId="11" fillId="0" borderId="0" xfId="27" applyNumberFormat="1" applyFont="1" applyFill="1" applyBorder="1">
      <alignment/>
      <protection/>
    </xf>
    <xf numFmtId="0" fontId="9" fillId="0" borderId="0" xfId="32" applyFont="1" applyFill="1" applyAlignment="1" quotePrefix="1">
      <alignment horizontal="left"/>
      <protection/>
    </xf>
    <xf numFmtId="0" fontId="11" fillId="0" borderId="1" xfId="26" applyFont="1" applyBorder="1" applyAlignment="1">
      <alignment horizontal="right"/>
      <protection/>
    </xf>
    <xf numFmtId="0" fontId="9" fillId="0" borderId="0" xfId="26" applyFont="1" applyAlignment="1">
      <alignment horizontal="right"/>
      <protection/>
    </xf>
    <xf numFmtId="173" fontId="9" fillId="0" borderId="1" xfId="26" applyNumberFormat="1" applyFont="1" applyBorder="1" applyAlignment="1">
      <alignment horizontal="right"/>
      <protection/>
    </xf>
    <xf numFmtId="0" fontId="9" fillId="0" borderId="1" xfId="26" applyFont="1" applyBorder="1">
      <alignment/>
      <protection/>
    </xf>
    <xf numFmtId="0" fontId="9" fillId="0" borderId="0" xfId="30" applyFont="1" applyBorder="1">
      <alignment/>
      <protection/>
    </xf>
    <xf numFmtId="3" fontId="0" fillId="0" borderId="0" xfId="0" applyNumberFormat="1" applyBorder="1" applyAlignment="1">
      <alignment/>
    </xf>
    <xf numFmtId="164" fontId="9" fillId="0" borderId="0" xfId="22" applyNumberFormat="1" applyFont="1" applyBorder="1">
      <alignment/>
      <protection/>
    </xf>
    <xf numFmtId="3" fontId="9" fillId="0" borderId="0" xfId="22" applyNumberFormat="1" applyFont="1" applyBorder="1">
      <alignment/>
      <protection/>
    </xf>
    <xf numFmtId="3" fontId="9" fillId="0" borderId="0" xfId="34" applyNumberFormat="1" applyBorder="1">
      <alignment/>
      <protection/>
    </xf>
    <xf numFmtId="0" fontId="9" fillId="0" borderId="0" xfId="34" applyFont="1" applyBorder="1" applyAlignment="1">
      <alignment horizontal="left" indent="1"/>
      <protection/>
    </xf>
    <xf numFmtId="0" fontId="9" fillId="0" borderId="0" xfId="29" applyBorder="1">
      <alignment/>
      <protection/>
    </xf>
    <xf numFmtId="0" fontId="9" fillId="0" borderId="0" xfId="29" applyFont="1" applyBorder="1" applyAlignment="1" quotePrefix="1">
      <alignment horizontal="right"/>
      <protection/>
    </xf>
    <xf numFmtId="0" fontId="9" fillId="0" borderId="0" xfId="29" applyFont="1" applyBorder="1" applyAlignment="1">
      <alignment horizontal="right"/>
      <protection/>
    </xf>
    <xf numFmtId="0" fontId="13" fillId="0" borderId="0" xfId="29" applyFont="1" applyBorder="1" applyAlignment="1">
      <alignment/>
      <protection/>
    </xf>
    <xf numFmtId="3" fontId="9" fillId="0" borderId="0" xfId="33" applyNumberFormat="1" applyFont="1" applyBorder="1">
      <alignment/>
      <protection/>
    </xf>
    <xf numFmtId="3" fontId="9" fillId="0" borderId="0" xfId="29" applyNumberFormat="1" applyFont="1" applyBorder="1">
      <alignment/>
      <protection/>
    </xf>
    <xf numFmtId="0" fontId="9" fillId="0" borderId="0" xfId="29" applyFont="1" applyBorder="1" applyAlignment="1">
      <alignment/>
      <protection/>
    </xf>
    <xf numFmtId="0" fontId="9" fillId="0" borderId="0" xfId="29" applyFont="1" applyBorder="1">
      <alignment/>
      <protection/>
    </xf>
    <xf numFmtId="0" fontId="9" fillId="0" borderId="0" xfId="29" applyFont="1" applyBorder="1">
      <alignment/>
      <protection/>
    </xf>
    <xf numFmtId="0" fontId="11" fillId="0" borderId="0" xfId="26" applyFont="1" applyFill="1" applyAlignment="1" quotePrefix="1">
      <alignment horizontal="right"/>
      <protection/>
    </xf>
    <xf numFmtId="173" fontId="9" fillId="0" borderId="0" xfId="26" applyNumberFormat="1" applyFont="1" applyFill="1" applyAlignment="1">
      <alignment horizontal="right"/>
      <protection/>
    </xf>
    <xf numFmtId="0" fontId="12" fillId="0" borderId="0" xfId="27" applyFont="1" applyBorder="1">
      <alignment/>
      <protection/>
    </xf>
    <xf numFmtId="0" fontId="8" fillId="0" borderId="0" xfId="32" applyFont="1" applyFill="1" applyBorder="1" applyAlignment="1">
      <alignment horizontal="right"/>
      <protection/>
    </xf>
    <xf numFmtId="0" fontId="11" fillId="0" borderId="0" xfId="32" applyFont="1" applyFill="1" applyBorder="1" applyAlignment="1">
      <alignment horizontal="right"/>
      <protection/>
    </xf>
    <xf numFmtId="0" fontId="9" fillId="0" borderId="0" xfId="32" applyFont="1" applyFill="1" applyAlignment="1" quotePrefix="1">
      <alignment horizontal="right"/>
      <protection/>
    </xf>
    <xf numFmtId="0" fontId="0" fillId="0" borderId="0" xfId="32" applyFill="1" applyAlignment="1">
      <alignment horizontal="right"/>
      <protection/>
    </xf>
    <xf numFmtId="3" fontId="9" fillId="0" borderId="0" xfId="0" applyNumberFormat="1" applyFont="1" applyFill="1" applyAlignment="1">
      <alignment/>
    </xf>
    <xf numFmtId="0" fontId="8" fillId="0" borderId="0" xfId="22" applyFont="1" applyFill="1">
      <alignment/>
      <protection/>
    </xf>
    <xf numFmtId="0" fontId="9" fillId="0" borderId="0" xfId="22" applyFont="1" applyFill="1" applyBorder="1" applyAlignment="1" quotePrefix="1">
      <alignment horizontal="left"/>
      <protection/>
    </xf>
    <xf numFmtId="0" fontId="10" fillId="0" borderId="0" xfId="22" applyFont="1" applyFill="1">
      <alignment/>
      <protection/>
    </xf>
    <xf numFmtId="17" fontId="11" fillId="0" borderId="0" xfId="25" applyNumberFormat="1" applyFont="1" applyFill="1" applyBorder="1" applyAlignment="1" quotePrefix="1">
      <alignment horizontal="right"/>
      <protection/>
    </xf>
    <xf numFmtId="0" fontId="9" fillId="0" borderId="0" xfId="25" applyFont="1" applyFill="1" applyBorder="1">
      <alignment/>
      <protection/>
    </xf>
    <xf numFmtId="0" fontId="14" fillId="0" borderId="0" xfId="25" applyFont="1" applyFill="1">
      <alignment/>
      <protection/>
    </xf>
    <xf numFmtId="0" fontId="11" fillId="0" borderId="0" xfId="26" applyFont="1" applyFill="1" applyAlignment="1">
      <alignment horizontal="right"/>
      <protection/>
    </xf>
    <xf numFmtId="175" fontId="9" fillId="0" borderId="0" xfId="26" applyNumberFormat="1" applyFont="1" applyFill="1" applyAlignment="1">
      <alignment horizontal="right"/>
      <protection/>
    </xf>
    <xf numFmtId="173" fontId="9" fillId="0" borderId="0" xfId="26" applyNumberFormat="1" applyFont="1" applyFill="1">
      <alignment/>
      <protection/>
    </xf>
    <xf numFmtId="175" fontId="11" fillId="0" borderId="0" xfId="22" applyNumberFormat="1" applyFont="1" applyFill="1" applyAlignment="1">
      <alignment horizontal="right" wrapText="1"/>
      <protection/>
    </xf>
    <xf numFmtId="3" fontId="0" fillId="0" borderId="0" xfId="0" applyNumberFormat="1" applyAlignment="1">
      <alignment/>
    </xf>
    <xf numFmtId="0" fontId="11" fillId="0" borderId="1" xfId="0" applyFont="1" applyBorder="1" applyAlignment="1" quotePrefix="1">
      <alignment horizontal="right"/>
    </xf>
    <xf numFmtId="0" fontId="11" fillId="0" borderId="1" xfId="24" applyFont="1" applyFill="1" applyBorder="1" applyAlignment="1" applyProtection="1" quotePrefix="1">
      <alignment horizontal="right"/>
      <protection/>
    </xf>
    <xf numFmtId="3" fontId="11" fillId="0" borderId="0" xfId="22" applyNumberFormat="1" applyFont="1" applyFill="1" applyAlignment="1">
      <alignment horizontal="right"/>
      <protection/>
    </xf>
    <xf numFmtId="3" fontId="9" fillId="0" borderId="0" xfId="22" applyNumberFormat="1" applyFont="1" applyFill="1" applyAlignment="1">
      <alignment horizontal="right"/>
      <protection/>
    </xf>
    <xf numFmtId="3" fontId="9" fillId="0" borderId="1" xfId="22" applyNumberFormat="1" applyFont="1" applyFill="1" applyBorder="1" applyAlignment="1">
      <alignment horizontal="right"/>
      <protection/>
    </xf>
    <xf numFmtId="3" fontId="9" fillId="0" borderId="0" xfId="22" applyNumberFormat="1" applyFont="1" applyFill="1" applyBorder="1" applyAlignment="1">
      <alignment horizontal="right"/>
      <protection/>
    </xf>
    <xf numFmtId="3" fontId="11" fillId="0" borderId="0" xfId="22" applyNumberFormat="1" applyFont="1" applyFill="1" applyBorder="1" applyAlignment="1">
      <alignment horizontal="right"/>
      <protection/>
    </xf>
    <xf numFmtId="3" fontId="11" fillId="0" borderId="0" xfId="22" applyNumberFormat="1" applyFont="1" applyFill="1" applyAlignment="1" quotePrefix="1">
      <alignment horizontal="right"/>
      <protection/>
    </xf>
    <xf numFmtId="3" fontId="9" fillId="0" borderId="0" xfId="22" applyNumberFormat="1" applyFont="1" applyFill="1" applyAlignment="1" quotePrefix="1">
      <alignment horizontal="right"/>
      <protection/>
    </xf>
    <xf numFmtId="0" fontId="11" fillId="0" borderId="0" xfId="22" applyFont="1" applyFill="1" applyAlignment="1">
      <alignment horizontal="right" wrapText="1"/>
      <protection/>
    </xf>
    <xf numFmtId="2" fontId="9" fillId="0" borderId="0" xfId="22" applyNumberFormat="1" applyFont="1" applyFill="1" applyAlignment="1">
      <alignment horizontal="right"/>
      <protection/>
    </xf>
    <xf numFmtId="2" fontId="9" fillId="0" borderId="0" xfId="24" applyNumberFormat="1" applyFont="1" applyFill="1" applyAlignment="1">
      <alignment horizontal="right"/>
      <protection/>
    </xf>
    <xf numFmtId="3" fontId="9" fillId="0" borderId="1" xfId="30" applyNumberFormat="1" applyFont="1" applyFill="1" applyBorder="1">
      <alignment/>
      <protection/>
    </xf>
    <xf numFmtId="0" fontId="11" fillId="0" borderId="1" xfId="0" applyFont="1" applyFill="1" applyBorder="1" applyAlignment="1" quotePrefix="1">
      <alignment horizontal="right"/>
    </xf>
    <xf numFmtId="0" fontId="9" fillId="0" borderId="0" xfId="0" applyFont="1" applyFill="1" applyAlignment="1" quotePrefix="1">
      <alignment horizontal="center"/>
    </xf>
    <xf numFmtId="0" fontId="9" fillId="0" borderId="0" xfId="0" applyFont="1" applyFill="1" applyAlignment="1" quotePrefix="1">
      <alignment horizontal="right"/>
    </xf>
    <xf numFmtId="0" fontId="9" fillId="0" borderId="0" xfId="0" applyFont="1" applyFill="1" applyAlignment="1">
      <alignment/>
    </xf>
    <xf numFmtId="0" fontId="9" fillId="0" borderId="1" xfId="0" applyFont="1" applyFill="1" applyBorder="1" applyAlignment="1">
      <alignment/>
    </xf>
    <xf numFmtId="175" fontId="9" fillId="0" borderId="0" xfId="0" applyNumberFormat="1" applyFont="1" applyFill="1" applyAlignment="1">
      <alignment/>
    </xf>
    <xf numFmtId="0" fontId="0" fillId="0" borderId="0" xfId="0" applyFill="1" applyBorder="1" applyAlignment="1">
      <alignment/>
    </xf>
    <xf numFmtId="175" fontId="9" fillId="0" borderId="0" xfId="0" applyNumberFormat="1" applyFont="1" applyFill="1" applyAlignment="1" quotePrefix="1">
      <alignment horizontal="right"/>
    </xf>
    <xf numFmtId="0" fontId="11" fillId="0" borderId="1" xfId="32" applyFont="1" applyFill="1" applyBorder="1" applyAlignment="1" quotePrefix="1">
      <alignment horizontal="right"/>
      <protection/>
    </xf>
    <xf numFmtId="0" fontId="9" fillId="0" borderId="0" xfId="32" applyFont="1" applyFill="1" applyBorder="1" applyAlignment="1">
      <alignment horizontal="right"/>
      <protection/>
    </xf>
    <xf numFmtId="3" fontId="11" fillId="0" borderId="0" xfId="25" applyNumberFormat="1" applyFont="1" applyFill="1">
      <alignment/>
      <protection/>
    </xf>
    <xf numFmtId="3" fontId="9" fillId="0" borderId="1" xfId="25" applyNumberFormat="1" applyFont="1" applyFill="1" applyBorder="1">
      <alignment/>
      <protection/>
    </xf>
    <xf numFmtId="3" fontId="9" fillId="0" borderId="0" xfId="25" applyNumberFormat="1" applyFont="1" applyFill="1">
      <alignment/>
      <protection/>
    </xf>
    <xf numFmtId="3" fontId="9" fillId="0" borderId="0" xfId="25" applyNumberFormat="1" applyFont="1" applyFill="1">
      <alignment/>
      <protection/>
    </xf>
    <xf numFmtId="0" fontId="11" fillId="0" borderId="0" xfId="25" applyFont="1" applyFill="1">
      <alignment/>
      <protection/>
    </xf>
    <xf numFmtId="0" fontId="9" fillId="0" borderId="1" xfId="25" applyFont="1" applyFill="1" applyBorder="1">
      <alignment/>
      <protection/>
    </xf>
    <xf numFmtId="0" fontId="9" fillId="0" borderId="0" xfId="25" applyFont="1" applyFill="1">
      <alignment/>
      <protection/>
    </xf>
    <xf numFmtId="17" fontId="9" fillId="0" borderId="0" xfId="25" applyNumberFormat="1" applyFont="1" applyFill="1" applyBorder="1" applyAlignment="1">
      <alignment horizontal="right" wrapText="1"/>
      <protection/>
    </xf>
    <xf numFmtId="0" fontId="11" fillId="0" borderId="0" xfId="24" applyFont="1" applyFill="1" applyAlignment="1">
      <alignment horizontal="right"/>
      <protection/>
    </xf>
    <xf numFmtId="0" fontId="11" fillId="0" borderId="0" xfId="25" applyFont="1" applyFill="1" applyAlignment="1">
      <alignment horizontal="right"/>
      <protection/>
    </xf>
    <xf numFmtId="0" fontId="11" fillId="0" borderId="0" xfId="26" applyFont="1" applyFill="1" applyBorder="1" applyAlignment="1">
      <alignment horizontal="right"/>
      <protection/>
    </xf>
    <xf numFmtId="0" fontId="11" fillId="0" borderId="0" xfId="26" applyFont="1" applyFill="1" applyBorder="1" applyAlignment="1" quotePrefix="1">
      <alignment horizontal="right"/>
      <protection/>
    </xf>
    <xf numFmtId="173" fontId="9" fillId="0" borderId="1" xfId="26" applyNumberFormat="1" applyFont="1" applyFill="1" applyBorder="1" applyAlignment="1">
      <alignment horizontal="right"/>
      <protection/>
    </xf>
    <xf numFmtId="0" fontId="13" fillId="0" borderId="0" xfId="26" applyFont="1" applyFill="1">
      <alignment/>
      <protection/>
    </xf>
    <xf numFmtId="3" fontId="13" fillId="0" borderId="0" xfId="26" applyNumberFormat="1" applyFont="1" applyFill="1">
      <alignment/>
      <protection/>
    </xf>
    <xf numFmtId="0" fontId="12" fillId="0" borderId="0" xfId="28" applyFont="1" applyFill="1" applyAlignment="1" quotePrefix="1">
      <alignment horizontal="left"/>
      <protection/>
    </xf>
    <xf numFmtId="0" fontId="12" fillId="0" borderId="0" xfId="28" applyFont="1" applyFill="1">
      <alignment/>
      <protection/>
    </xf>
    <xf numFmtId="3" fontId="12" fillId="0" borderId="0" xfId="28" applyNumberFormat="1" applyFont="1" applyFill="1">
      <alignment/>
      <protection/>
    </xf>
    <xf numFmtId="175" fontId="9" fillId="0" borderId="1" xfId="0" applyNumberFormat="1" applyFont="1" applyFill="1" applyBorder="1" applyAlignment="1">
      <alignment/>
    </xf>
    <xf numFmtId="3" fontId="9" fillId="0" borderId="0" xfId="30" applyNumberFormat="1" applyFont="1" applyBorder="1">
      <alignment/>
      <protection/>
    </xf>
    <xf numFmtId="3" fontId="13" fillId="0" borderId="0" xfId="22" applyNumberFormat="1" applyFont="1" applyFill="1">
      <alignment/>
      <protection/>
    </xf>
    <xf numFmtId="3" fontId="13" fillId="0" borderId="0" xfId="22" applyNumberFormat="1" applyFont="1" applyFill="1" applyBorder="1" applyAlignment="1">
      <alignment horizontal="right"/>
      <protection/>
    </xf>
    <xf numFmtId="173" fontId="12" fillId="0" borderId="0" xfId="24" applyNumberFormat="1" applyFont="1" applyAlignment="1" applyProtection="1">
      <alignment horizontal="right"/>
      <protection/>
    </xf>
    <xf numFmtId="3" fontId="11" fillId="0" borderId="1" xfId="28" applyNumberFormat="1" applyFont="1" applyFill="1" applyBorder="1" applyAlignment="1">
      <alignment horizontal="right"/>
      <protection/>
    </xf>
    <xf numFmtId="175" fontId="11" fillId="0" borderId="0" xfId="22" applyNumberFormat="1" applyFont="1" applyAlignment="1" quotePrefix="1">
      <alignment horizontal="right"/>
      <protection/>
    </xf>
    <xf numFmtId="175" fontId="9" fillId="0" borderId="0" xfId="22" applyNumberFormat="1" applyFont="1" applyAlignment="1" quotePrefix="1">
      <alignment horizontal="right"/>
      <protection/>
    </xf>
    <xf numFmtId="173" fontId="11" fillId="0" borderId="0" xfId="24" applyNumberFormat="1" applyFont="1" applyBorder="1" applyAlignment="1" applyProtection="1">
      <alignment horizontal="right"/>
      <protection/>
    </xf>
    <xf numFmtId="175" fontId="9" fillId="0" borderId="1" xfId="22" applyNumberFormat="1" applyFont="1" applyBorder="1" applyAlignment="1">
      <alignment horizontal="right"/>
      <protection/>
    </xf>
    <xf numFmtId="173" fontId="9" fillId="0" borderId="1" xfId="0" applyNumberFormat="1" applyFont="1" applyBorder="1" applyAlignment="1" applyProtection="1">
      <alignment horizontal="right"/>
      <protection/>
    </xf>
    <xf numFmtId="175" fontId="11" fillId="0" borderId="0" xfId="22" applyNumberFormat="1" applyFont="1" applyBorder="1" applyAlignment="1">
      <alignment horizontal="right"/>
      <protection/>
    </xf>
    <xf numFmtId="3" fontId="6" fillId="0" borderId="0" xfId="25" applyNumberFormat="1" applyFont="1" applyFill="1">
      <alignment/>
      <protection/>
    </xf>
    <xf numFmtId="0" fontId="9" fillId="0" borderId="0" xfId="32" applyFont="1" applyAlignment="1">
      <alignment horizontal="left" wrapText="1"/>
      <protection/>
    </xf>
    <xf numFmtId="0" fontId="9" fillId="0" borderId="1" xfId="24" applyFont="1" applyBorder="1" applyAlignment="1" applyProtection="1">
      <alignment horizontal="left"/>
      <protection/>
    </xf>
    <xf numFmtId="0" fontId="9" fillId="0" borderId="0" xfId="24" applyFont="1" applyAlignment="1" applyProtection="1">
      <alignment horizontal="left"/>
      <protection/>
    </xf>
    <xf numFmtId="0" fontId="11" fillId="0" borderId="0" xfId="24" applyFont="1" applyAlignment="1" applyProtection="1">
      <alignment horizontal="left"/>
      <protection/>
    </xf>
    <xf numFmtId="6" fontId="9" fillId="0" borderId="1" xfId="23" applyNumberFormat="1" applyFont="1" applyBorder="1">
      <alignment/>
      <protection/>
    </xf>
    <xf numFmtId="0" fontId="9" fillId="0" borderId="0" xfId="22" applyFont="1" applyAlignment="1" quotePrefix="1">
      <alignment horizontal="left" wrapText="1" indent="1"/>
      <protection/>
    </xf>
    <xf numFmtId="0" fontId="15" fillId="0" borderId="0" xfId="0" applyFont="1" applyAlignment="1">
      <alignment wrapText="1"/>
    </xf>
    <xf numFmtId="0" fontId="9" fillId="0" borderId="1" xfId="22" applyFont="1" applyBorder="1" applyAlignment="1" quotePrefix="1">
      <alignment horizontal="left" wrapText="1" indent="1"/>
      <protection/>
    </xf>
    <xf numFmtId="0" fontId="11" fillId="0" borderId="0" xfId="23" applyFont="1" applyBorder="1">
      <alignment/>
      <protection/>
    </xf>
    <xf numFmtId="0" fontId="11" fillId="0" borderId="0" xfId="31" applyFont="1" applyBorder="1">
      <alignment/>
      <protection/>
    </xf>
    <xf numFmtId="6" fontId="9" fillId="0" borderId="1" xfId="27" applyNumberFormat="1" applyFont="1" applyBorder="1" applyAlignment="1">
      <alignment horizontal="left"/>
      <protection/>
    </xf>
    <xf numFmtId="0" fontId="9" fillId="0" borderId="0" xfId="27" applyFont="1" applyAlignment="1">
      <alignment wrapText="1"/>
      <protection/>
    </xf>
    <xf numFmtId="0" fontId="8" fillId="0" borderId="0" xfId="22" applyFont="1" applyBorder="1">
      <alignment/>
      <protection/>
    </xf>
    <xf numFmtId="0" fontId="11" fillId="0" borderId="0" xfId="25" applyFont="1" applyBorder="1">
      <alignment/>
      <protection/>
    </xf>
    <xf numFmtId="0" fontId="9" fillId="0" borderId="1" xfId="25" applyFont="1" applyBorder="1">
      <alignment/>
      <protection/>
    </xf>
    <xf numFmtId="3" fontId="9" fillId="0" borderId="0" xfId="25" applyNumberFormat="1" applyFont="1" applyAlignment="1">
      <alignment wrapText="1"/>
      <protection/>
    </xf>
    <xf numFmtId="3" fontId="11" fillId="0" borderId="0" xfId="25" applyNumberFormat="1" applyFont="1" applyAlignment="1">
      <alignment wrapText="1"/>
      <protection/>
    </xf>
    <xf numFmtId="0" fontId="11" fillId="0" borderId="0" xfId="25" applyFont="1">
      <alignment/>
      <protection/>
    </xf>
    <xf numFmtId="0" fontId="9" fillId="0" borderId="0" xfId="25" applyFont="1" applyBorder="1">
      <alignment/>
      <protection/>
    </xf>
    <xf numFmtId="0" fontId="9" fillId="0" borderId="0" xfId="25" applyFont="1">
      <alignment/>
      <protection/>
    </xf>
    <xf numFmtId="3" fontId="9" fillId="0" borderId="1" xfId="25" applyNumberFormat="1" applyFont="1" applyBorder="1">
      <alignment/>
      <protection/>
    </xf>
    <xf numFmtId="3" fontId="9" fillId="0" borderId="0" xfId="25" applyNumberFormat="1" applyFont="1">
      <alignment/>
      <protection/>
    </xf>
    <xf numFmtId="17" fontId="11" fillId="0" borderId="1" xfId="25" applyNumberFormat="1" applyFont="1" applyBorder="1" applyAlignment="1">
      <alignment horizontal="right" wrapText="1"/>
      <protection/>
    </xf>
    <xf numFmtId="1" fontId="11" fillId="0" borderId="1" xfId="24" applyNumberFormat="1" applyFont="1" applyBorder="1" applyAlignment="1" applyProtection="1">
      <alignment horizontal="right" wrapText="1"/>
      <protection/>
    </xf>
    <xf numFmtId="0" fontId="9" fillId="0" borderId="0" xfId="25" applyFont="1" applyAlignment="1">
      <alignment wrapText="1"/>
      <protection/>
    </xf>
    <xf numFmtId="0" fontId="9" fillId="0" borderId="1" xfId="26" applyFont="1" applyFill="1" applyBorder="1" applyAlignment="1">
      <alignment horizontal="left"/>
      <protection/>
    </xf>
    <xf numFmtId="0" fontId="9" fillId="0" borderId="0" xfId="30" applyFont="1" applyFill="1">
      <alignment/>
      <protection/>
    </xf>
    <xf numFmtId="0" fontId="9" fillId="0" borderId="0" xfId="30" applyFont="1" applyFill="1" applyBorder="1">
      <alignment/>
      <protection/>
    </xf>
    <xf numFmtId="0" fontId="9" fillId="0" borderId="1" xfId="30" applyFont="1" applyFill="1" applyBorder="1">
      <alignment/>
      <protection/>
    </xf>
    <xf numFmtId="6" fontId="9" fillId="0" borderId="1" xfId="28" applyNumberFormat="1" applyFont="1" applyBorder="1">
      <alignment/>
      <protection/>
    </xf>
    <xf numFmtId="0" fontId="11" fillId="0" borderId="0" xfId="28" applyFont="1" applyAlignment="1">
      <alignment horizontal="left"/>
      <protection/>
    </xf>
    <xf numFmtId="0" fontId="9" fillId="0" borderId="1" xfId="26" applyFont="1" applyBorder="1" applyAlignment="1">
      <alignment horizontal="left"/>
      <protection/>
    </xf>
    <xf numFmtId="0" fontId="9" fillId="0" borderId="0" xfId="30" applyFont="1" applyAlignment="1">
      <alignment wrapText="1"/>
      <protection/>
    </xf>
    <xf numFmtId="0" fontId="9" fillId="0" borderId="1" xfId="0" applyFont="1" applyBorder="1" applyAlignment="1">
      <alignment wrapText="1"/>
    </xf>
    <xf numFmtId="0" fontId="9" fillId="0" borderId="0" xfId="32" applyFont="1" applyAlignment="1">
      <alignment horizontal="left" wrapText="1"/>
      <protection/>
    </xf>
    <xf numFmtId="0" fontId="9" fillId="0" borderId="0" xfId="29" applyFont="1" applyAlignment="1">
      <alignment wrapText="1"/>
      <protection/>
    </xf>
    <xf numFmtId="0" fontId="9" fillId="0" borderId="0" xfId="28" applyFont="1" applyAlignment="1">
      <alignment wrapText="1"/>
      <protection/>
    </xf>
    <xf numFmtId="0" fontId="9" fillId="0" borderId="0" xfId="28" applyFont="1" applyAlignment="1">
      <alignment horizontal="left" wrapText="1"/>
      <protection/>
    </xf>
    <xf numFmtId="0" fontId="9" fillId="0" borderId="0" xfId="0" applyFont="1" applyAlignment="1">
      <alignment wrapText="1"/>
    </xf>
    <xf numFmtId="0" fontId="9" fillId="0" borderId="0" xfId="29" applyFont="1" applyAlignment="1">
      <alignment wrapText="1"/>
      <protection/>
    </xf>
    <xf numFmtId="0" fontId="0" fillId="0" borderId="0" xfId="0" applyAlignment="1">
      <alignment wrapText="1"/>
    </xf>
  </cellXfs>
  <cellStyles count="27">
    <cellStyle name="Normal" xfId="0"/>
    <cellStyle name="Followed Hyperlink" xfId="15"/>
    <cellStyle name="Comma [0]_Sheet10" xfId="16"/>
    <cellStyle name="Comma_Sheet10" xfId="17"/>
    <cellStyle name="Currency [0]_Sheet10" xfId="18"/>
    <cellStyle name="Currency_Sheet10" xfId="19"/>
    <cellStyle name="Comma" xfId="20"/>
    <cellStyle name="Hyperlink" xfId="21"/>
    <cellStyle name="Normaali_1001 L&amp;T OYJ VUOSIKERTOMUS 2003" xfId="22"/>
    <cellStyle name="Normaali_IFRS TASE" xfId="23"/>
    <cellStyle name="Normaali_IFRS- TULOSLASKELMA MALLIT" xfId="24"/>
    <cellStyle name="Normaali_LTKASSAVIRTA2000" xfId="25"/>
    <cellStyle name="Normaali_MATLIIKEV" xfId="26"/>
    <cellStyle name="Normaali_OYJRAHLASKELMA" xfId="27"/>
    <cellStyle name="Normaali_PROFORMA092001" xfId="28"/>
    <cellStyle name="Normaali_PÖRSSI Q1 2006" xfId="29"/>
    <cellStyle name="Normaali_pörssi062000" xfId="30"/>
    <cellStyle name="Normaali_rahlaskVUOSIKERT" xfId="31"/>
    <cellStyle name="Normaali_Tunnusluvut032000" xfId="32"/>
    <cellStyle name="Normaali_Työkirja2" xfId="33"/>
    <cellStyle name="Normaali_Verot" xfId="34"/>
    <cellStyle name="Normal_Sheet10" xfId="35"/>
    <cellStyle name="Pilkku_B INV 2002" xfId="36"/>
    <cellStyle name="Percent" xfId="37"/>
    <cellStyle name="Comma [0]" xfId="38"/>
    <cellStyle name="Currency [0]" xfId="39"/>
    <cellStyle name="Currency" xfId="4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IFRS%20TILINP&#196;&#196;T&#214;KSET\12%202005\OV%20JA%20MUUT%20VELA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excel\PROFORMAJAKO\PF%20200109\ESTIMAT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TEMP\nelj&#228;nneksitt&#228;in%20ilman%20nimenmuutoskuluj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TEMP\nelj&#228;nneksitt&#228;in%20ilman%20nimenmuutoskuluja.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talousosasto\kirjanpito\LAURA,%20JAANA,%20NINA%20KONSERNILASKENTA_Laura%20Sillantaka\tp2006\122006\TASEKIRJAAN%20LIITTYVI&#196;%20TY&#214;PAPEREITA\Varauks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V JA MUUT VELAT"/>
      <sheetName val="LASKELM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ATEST ESTIMAT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NELJÄNNEKSITTÄIN VERSIO 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NELJÄNNEKSITTÄIN VERSIO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Varaukset laskeminen"/>
      <sheetName val="26. VARAUKSE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39"/>
  <sheetViews>
    <sheetView tabSelected="1" workbookViewId="0" topLeftCell="A1">
      <selection activeCell="A27" sqref="A27"/>
    </sheetView>
  </sheetViews>
  <sheetFormatPr defaultColWidth="9.140625" defaultRowHeight="12.75"/>
  <cols>
    <col min="1" max="1" width="32.8515625" style="1" customWidth="1"/>
    <col min="2" max="2" width="10.28125" style="117" customWidth="1"/>
    <col min="3" max="3" width="10.140625" style="149" customWidth="1"/>
    <col min="4" max="4" width="10.28125" style="146" customWidth="1"/>
    <col min="5" max="5" width="10.28125" style="115" customWidth="1"/>
    <col min="6" max="6" width="10.28125" style="149" customWidth="1"/>
    <col min="7" max="7" width="10.28125" style="1" customWidth="1"/>
    <col min="8" max="8" width="10.28125" style="115" customWidth="1"/>
    <col min="9" max="10" width="9.140625" style="1" customWidth="1"/>
    <col min="11" max="11" width="26.00390625" style="1" customWidth="1"/>
    <col min="12" max="16384" width="9.140625" style="1" customWidth="1"/>
  </cols>
  <sheetData>
    <row r="1" ht="12.75">
      <c r="A1" s="35" t="s">
        <v>2</v>
      </c>
    </row>
    <row r="2" ht="12.75">
      <c r="A2" s="35"/>
    </row>
    <row r="3" ht="12.75">
      <c r="A3" s="35"/>
    </row>
    <row r="4" spans="1:9" ht="15.75">
      <c r="A4" s="3" t="s">
        <v>20</v>
      </c>
      <c r="B4" s="167"/>
      <c r="C4" s="147"/>
      <c r="D4" s="150"/>
      <c r="G4" s="2"/>
      <c r="I4" s="18"/>
    </row>
    <row r="5" spans="1:9" ht="12.75">
      <c r="A5" s="3"/>
      <c r="B5" s="168"/>
      <c r="C5" s="148"/>
      <c r="D5" s="151"/>
      <c r="G5" s="2"/>
      <c r="I5" s="18"/>
    </row>
    <row r="6" spans="1:9" ht="12.75">
      <c r="A6" s="368" t="s">
        <v>21</v>
      </c>
      <c r="B6" s="314" t="s">
        <v>15</v>
      </c>
      <c r="C6" s="314" t="s">
        <v>9</v>
      </c>
      <c r="D6" s="135" t="s">
        <v>22</v>
      </c>
      <c r="E6" s="120" t="s">
        <v>16</v>
      </c>
      <c r="F6" s="120" t="s">
        <v>17</v>
      </c>
      <c r="G6" s="135" t="s">
        <v>22</v>
      </c>
      <c r="H6" s="120" t="s">
        <v>11</v>
      </c>
      <c r="I6" s="137"/>
    </row>
    <row r="7" spans="2:9" ht="12.75">
      <c r="B7" s="259"/>
      <c r="C7" s="259"/>
      <c r="E7" s="112"/>
      <c r="F7" s="259"/>
      <c r="G7" s="260"/>
      <c r="H7" s="259"/>
      <c r="I7" s="114"/>
    </row>
    <row r="8" spans="1:13" s="115" customFormat="1" ht="12.75">
      <c r="A8" s="3" t="s">
        <v>23</v>
      </c>
      <c r="B8" s="315">
        <v>151243</v>
      </c>
      <c r="C8" s="315">
        <v>138569</v>
      </c>
      <c r="D8" s="152">
        <f>(B8-C8)/C8*100</f>
        <v>9.14634586379349</v>
      </c>
      <c r="E8" s="200">
        <v>452938</v>
      </c>
      <c r="F8" s="315">
        <v>406441</v>
      </c>
      <c r="G8" s="261">
        <f>(+E8-F8)/F8*100</f>
        <v>11.440036807310285</v>
      </c>
      <c r="H8" s="200">
        <v>554613</v>
      </c>
      <c r="I8" s="199"/>
      <c r="K8" s="136"/>
      <c r="L8" s="137"/>
      <c r="M8" s="117"/>
    </row>
    <row r="9" spans="1:13" s="115" customFormat="1" ht="12.75">
      <c r="A9" s="1"/>
      <c r="B9" s="316"/>
      <c r="C9" s="316"/>
      <c r="D9" s="153"/>
      <c r="E9" s="112"/>
      <c r="F9" s="316"/>
      <c r="G9" s="262"/>
      <c r="H9" s="112"/>
      <c r="I9" s="114"/>
      <c r="K9" s="138"/>
      <c r="L9" s="139"/>
      <c r="M9" s="117"/>
    </row>
    <row r="10" spans="1:13" s="115" customFormat="1" ht="12.75">
      <c r="A10" s="5" t="s">
        <v>24</v>
      </c>
      <c r="B10" s="317">
        <v>-129016</v>
      </c>
      <c r="C10" s="317">
        <v>-116792</v>
      </c>
      <c r="D10" s="154">
        <f>(B10-C10)/C10*100</f>
        <v>10.466470306185355</v>
      </c>
      <c r="E10" s="113">
        <v>-396756</v>
      </c>
      <c r="F10" s="317">
        <v>-348719</v>
      </c>
      <c r="G10" s="263">
        <f>(+E10-F10)/F10*100</f>
        <v>13.775274648069075</v>
      </c>
      <c r="H10" s="113">
        <v>-478151</v>
      </c>
      <c r="I10" s="114"/>
      <c r="K10" s="140"/>
      <c r="L10" s="141"/>
      <c r="M10" s="117"/>
    </row>
    <row r="11" spans="1:13" s="115" customFormat="1" ht="12.75">
      <c r="A11" s="1"/>
      <c r="B11" s="316"/>
      <c r="C11" s="316"/>
      <c r="D11" s="153"/>
      <c r="E11" s="112"/>
      <c r="F11" s="316"/>
      <c r="G11" s="264"/>
      <c r="H11" s="112"/>
      <c r="I11" s="114"/>
      <c r="K11" s="142"/>
      <c r="L11" s="143"/>
      <c r="M11" s="117"/>
    </row>
    <row r="12" spans="1:13" s="115" customFormat="1" ht="12.75">
      <c r="A12" s="3" t="s">
        <v>25</v>
      </c>
      <c r="B12" s="315">
        <f>B8+B10</f>
        <v>22227</v>
      </c>
      <c r="C12" s="315">
        <f>C8+C10</f>
        <v>21777</v>
      </c>
      <c r="D12" s="152">
        <f>(B12-C12)/C12*100</f>
        <v>2.066400330624053</v>
      </c>
      <c r="E12" s="200">
        <f>E10+E8</f>
        <v>56182</v>
      </c>
      <c r="F12" s="315">
        <f>F10+F8</f>
        <v>57722</v>
      </c>
      <c r="G12" s="261">
        <f>(+E12-F12)/F12*100</f>
        <v>-2.6679602231384916</v>
      </c>
      <c r="H12" s="200">
        <f>H10+H8</f>
        <v>76462</v>
      </c>
      <c r="I12" s="199"/>
      <c r="K12" s="140"/>
      <c r="L12" s="141"/>
      <c r="M12" s="117"/>
    </row>
    <row r="13" spans="2:13" s="115" customFormat="1" ht="12.75">
      <c r="B13" s="316"/>
      <c r="C13" s="316"/>
      <c r="D13" s="153"/>
      <c r="E13" s="112"/>
      <c r="F13" s="316"/>
      <c r="G13" s="265"/>
      <c r="H13" s="112"/>
      <c r="I13" s="114"/>
      <c r="K13" s="140"/>
      <c r="L13" s="141"/>
      <c r="M13" s="117"/>
    </row>
    <row r="14" spans="1:13" s="115" customFormat="1" ht="12.75">
      <c r="A14" s="6" t="s">
        <v>26</v>
      </c>
      <c r="B14" s="316">
        <v>2016</v>
      </c>
      <c r="C14" s="316">
        <v>1044</v>
      </c>
      <c r="D14" s="153">
        <f>(B14-C14)/C14*100</f>
        <v>93.10344827586206</v>
      </c>
      <c r="E14" s="112">
        <v>17888</v>
      </c>
      <c r="F14" s="316">
        <v>2672</v>
      </c>
      <c r="G14" s="265">
        <f>(+E14-F14)/F14*100</f>
        <v>569.4610778443114</v>
      </c>
      <c r="H14" s="112">
        <v>3834</v>
      </c>
      <c r="I14" s="114"/>
      <c r="K14" s="142"/>
      <c r="L14" s="143"/>
      <c r="M14" s="117"/>
    </row>
    <row r="15" spans="1:13" s="115" customFormat="1" ht="12.75">
      <c r="A15" s="369" t="s">
        <v>27</v>
      </c>
      <c r="B15" s="316">
        <v>-3491</v>
      </c>
      <c r="C15" s="316">
        <v>-3156</v>
      </c>
      <c r="D15" s="153">
        <f>(B15-C15)/C15*100</f>
        <v>10.614702154626109</v>
      </c>
      <c r="E15" s="112">
        <v>-11711</v>
      </c>
      <c r="F15" s="316">
        <v>-10866</v>
      </c>
      <c r="G15" s="265">
        <f>(+E15-F15)/F15*100</f>
        <v>7.776550708632432</v>
      </c>
      <c r="H15" s="112">
        <v>-14616</v>
      </c>
      <c r="I15" s="114"/>
      <c r="K15" s="142"/>
      <c r="L15" s="143"/>
      <c r="M15" s="117"/>
    </row>
    <row r="16" spans="1:13" s="115" customFormat="1" ht="12.75">
      <c r="A16" s="106" t="s">
        <v>28</v>
      </c>
      <c r="B16" s="316">
        <v>-2941</v>
      </c>
      <c r="C16" s="316">
        <v>-2797</v>
      </c>
      <c r="D16" s="153">
        <f>(B16-C16)/C16*100</f>
        <v>5.148373257061137</v>
      </c>
      <c r="E16" s="112">
        <v>-9232</v>
      </c>
      <c r="F16" s="316">
        <v>-8686</v>
      </c>
      <c r="G16" s="265">
        <f>(+E16-F16)/F16*100</f>
        <v>6.285977434952797</v>
      </c>
      <c r="H16" s="112">
        <v>-11614</v>
      </c>
      <c r="I16" s="114"/>
      <c r="K16" s="138"/>
      <c r="L16" s="143"/>
      <c r="M16" s="117"/>
    </row>
    <row r="17" spans="1:13" s="115" customFormat="1" ht="12.75">
      <c r="A17" s="5" t="s">
        <v>29</v>
      </c>
      <c r="B17" s="317">
        <v>-228</v>
      </c>
      <c r="C17" s="317">
        <v>-1393</v>
      </c>
      <c r="D17" s="154">
        <f>(B17-C17)/C17*100</f>
        <v>-83.632447954056</v>
      </c>
      <c r="E17" s="113">
        <v>-2510</v>
      </c>
      <c r="F17" s="317">
        <v>-4166</v>
      </c>
      <c r="G17" s="263">
        <f>(+E17-F17)/F17*100</f>
        <v>-39.75036005760922</v>
      </c>
      <c r="H17" s="113">
        <v>-5291</v>
      </c>
      <c r="I17" s="114"/>
      <c r="J17" s="112"/>
      <c r="K17" s="140"/>
      <c r="L17" s="141"/>
      <c r="M17" s="117"/>
    </row>
    <row r="18" spans="1:13" s="115" customFormat="1" ht="12.75">
      <c r="A18" s="144"/>
      <c r="B18" s="318"/>
      <c r="C18" s="318"/>
      <c r="D18" s="155"/>
      <c r="E18" s="112"/>
      <c r="F18" s="316"/>
      <c r="G18" s="265"/>
      <c r="H18" s="112"/>
      <c r="I18" s="114"/>
      <c r="K18" s="140"/>
      <c r="L18" s="141"/>
      <c r="M18" s="117"/>
    </row>
    <row r="19" spans="1:13" s="115" customFormat="1" ht="12.75">
      <c r="A19" s="8" t="s">
        <v>30</v>
      </c>
      <c r="B19" s="319">
        <f>SUM(B12:B18)</f>
        <v>17583</v>
      </c>
      <c r="C19" s="319">
        <f>SUM(C12:C18)</f>
        <v>15475</v>
      </c>
      <c r="D19" s="145">
        <f>(B19-C19)/C19*100</f>
        <v>13.621970920840065</v>
      </c>
      <c r="E19" s="200">
        <f>SUM(E12:E18)</f>
        <v>50617</v>
      </c>
      <c r="F19" s="315">
        <f>SUM(F12:F18)</f>
        <v>36676</v>
      </c>
      <c r="G19" s="261">
        <f>(+E19-F19)/F19*100</f>
        <v>38.011233504198934</v>
      </c>
      <c r="H19" s="200">
        <f>SUM(H12:H18)</f>
        <v>48775</v>
      </c>
      <c r="I19" s="199"/>
      <c r="K19" s="142"/>
      <c r="L19" s="143"/>
      <c r="M19" s="117"/>
    </row>
    <row r="20" spans="1:13" ht="12.75">
      <c r="A20" s="7"/>
      <c r="B20" s="318"/>
      <c r="C20" s="318"/>
      <c r="D20" s="156"/>
      <c r="E20" s="112"/>
      <c r="F20" s="316"/>
      <c r="G20" s="266"/>
      <c r="H20" s="112"/>
      <c r="I20" s="114"/>
      <c r="K20" s="106"/>
      <c r="L20" s="100"/>
      <c r="M20" s="18"/>
    </row>
    <row r="21" spans="1:13" ht="12.75">
      <c r="A21" s="106" t="s">
        <v>31</v>
      </c>
      <c r="B21" s="318">
        <v>373</v>
      </c>
      <c r="C21" s="318">
        <v>258</v>
      </c>
      <c r="D21" s="318">
        <f>(B21-C21)/C21*100</f>
        <v>44.57364341085272</v>
      </c>
      <c r="E21" s="318">
        <v>1189</v>
      </c>
      <c r="F21" s="318">
        <v>1037</v>
      </c>
      <c r="G21" s="318">
        <f>(+E21-F21)/F21*100</f>
        <v>14.657666345226616</v>
      </c>
      <c r="H21" s="114">
        <v>1661</v>
      </c>
      <c r="I21" s="114"/>
      <c r="K21" s="102"/>
      <c r="L21" s="102"/>
      <c r="M21" s="18"/>
    </row>
    <row r="22" spans="1:13" ht="12.75">
      <c r="A22" s="368" t="s">
        <v>32</v>
      </c>
      <c r="B22" s="317">
        <v>-1719</v>
      </c>
      <c r="C22" s="317">
        <v>-1552</v>
      </c>
      <c r="D22" s="317">
        <f>(B22-C22)/C22*100</f>
        <v>10.760309278350515</v>
      </c>
      <c r="E22" s="317">
        <v>-4625</v>
      </c>
      <c r="F22" s="317">
        <v>-4107</v>
      </c>
      <c r="G22" s="317">
        <f>(+E22-F22)/F22*100</f>
        <v>12.612612612612612</v>
      </c>
      <c r="H22" s="113">
        <v>-5978</v>
      </c>
      <c r="I22" s="114"/>
      <c r="J22" s="4"/>
      <c r="K22" s="108"/>
      <c r="L22" s="101"/>
      <c r="M22" s="18"/>
    </row>
    <row r="23" spans="1:13" ht="12.75">
      <c r="A23" s="7"/>
      <c r="B23" s="357"/>
      <c r="C23" s="318"/>
      <c r="D23" s="156"/>
      <c r="E23" s="356"/>
      <c r="F23" s="316"/>
      <c r="G23" s="358"/>
      <c r="H23" s="112"/>
      <c r="I23" s="18"/>
      <c r="J23" s="4"/>
      <c r="K23" s="109"/>
      <c r="L23" s="103"/>
      <c r="M23" s="18"/>
    </row>
    <row r="24" spans="1:13" ht="12.75">
      <c r="A24" s="370" t="s">
        <v>33</v>
      </c>
      <c r="B24" s="320">
        <f>SUM(B19:B23)</f>
        <v>16237</v>
      </c>
      <c r="C24" s="320">
        <f>SUM(C19:C23)</f>
        <v>14181</v>
      </c>
      <c r="D24" s="360">
        <f>(B24-C24)/C24*100</f>
        <v>14.498272336224527</v>
      </c>
      <c r="E24" s="200">
        <f>SUM(E19:E23)</f>
        <v>47181</v>
      </c>
      <c r="F24" s="315">
        <f>SUM(F19:F23)</f>
        <v>33606</v>
      </c>
      <c r="G24" s="266">
        <f>(+E24-F24)/F24*100</f>
        <v>40.39457239778611</v>
      </c>
      <c r="H24" s="200">
        <f>SUM(H19:H23)</f>
        <v>44458</v>
      </c>
      <c r="I24" s="199"/>
      <c r="K24" s="107"/>
      <c r="L24" s="101"/>
      <c r="M24" s="18"/>
    </row>
    <row r="25" spans="1:13" ht="12.75">
      <c r="A25" s="9"/>
      <c r="B25" s="321"/>
      <c r="C25" s="321"/>
      <c r="D25" s="361"/>
      <c r="E25" s="112"/>
      <c r="F25" s="316"/>
      <c r="G25" s="362"/>
      <c r="H25" s="112"/>
      <c r="I25" s="18"/>
      <c r="K25" s="110"/>
      <c r="L25" s="101"/>
      <c r="M25" s="18"/>
    </row>
    <row r="26" spans="1:13" ht="12.75">
      <c r="A26" s="5" t="s">
        <v>34</v>
      </c>
      <c r="B26" s="317">
        <v>-4303</v>
      </c>
      <c r="C26" s="317">
        <v>-3499</v>
      </c>
      <c r="D26" s="363">
        <f>(B26-C26)/C26*100</f>
        <v>22.977993712489283</v>
      </c>
      <c r="E26" s="113">
        <v>-8745</v>
      </c>
      <c r="F26" s="317">
        <v>-9074</v>
      </c>
      <c r="G26" s="364">
        <f>(+E26-F26)/F26*100</f>
        <v>-3.6257438836235396</v>
      </c>
      <c r="H26" s="113">
        <v>-12291</v>
      </c>
      <c r="I26" s="114"/>
      <c r="K26" s="8"/>
      <c r="L26" s="104"/>
      <c r="M26" s="18"/>
    </row>
    <row r="27" spans="1:13" ht="12.75">
      <c r="A27" s="6"/>
      <c r="B27" s="316"/>
      <c r="C27" s="316"/>
      <c r="E27" s="112"/>
      <c r="F27" s="316"/>
      <c r="G27" s="267"/>
      <c r="H27" s="112"/>
      <c r="I27" s="114"/>
      <c r="K27" s="7"/>
      <c r="L27" s="104"/>
      <c r="M27" s="18"/>
    </row>
    <row r="28" spans="1:13" ht="12.75">
      <c r="A28" s="10" t="s">
        <v>35</v>
      </c>
      <c r="B28" s="319">
        <f>SUM(B24:B27)</f>
        <v>11934</v>
      </c>
      <c r="C28" s="319">
        <f>SUM(C24:C27)</f>
        <v>10682</v>
      </c>
      <c r="D28" s="365">
        <f>(B28-C28)/C28*100</f>
        <v>11.720651563377645</v>
      </c>
      <c r="E28" s="199">
        <f>SUM(E24:E27)</f>
        <v>38436</v>
      </c>
      <c r="F28" s="319">
        <f>SUM(F24:F27)</f>
        <v>24532</v>
      </c>
      <c r="G28" s="266">
        <f>(+E28-F28)/F28*100</f>
        <v>56.676993314854066</v>
      </c>
      <c r="H28" s="199">
        <f>SUM(H24:H27)</f>
        <v>32167</v>
      </c>
      <c r="I28" s="199"/>
      <c r="K28" s="18"/>
      <c r="L28" s="104"/>
      <c r="M28" s="18"/>
    </row>
    <row r="29" spans="1:13" ht="12.75">
      <c r="A29" s="6"/>
      <c r="B29" s="316"/>
      <c r="C29" s="316"/>
      <c r="G29" s="267"/>
      <c r="I29" s="117"/>
      <c r="K29" s="111"/>
      <c r="L29" s="102"/>
      <c r="M29" s="18"/>
    </row>
    <row r="30" spans="1:13" ht="12.75">
      <c r="A30" s="11" t="s">
        <v>36</v>
      </c>
      <c r="B30" s="315"/>
      <c r="C30" s="315"/>
      <c r="D30" s="151"/>
      <c r="G30" s="2"/>
      <c r="I30" s="117"/>
      <c r="K30" s="18"/>
      <c r="L30" s="105"/>
      <c r="M30" s="18"/>
    </row>
    <row r="31" spans="1:13" ht="12.75">
      <c r="A31" s="6" t="s">
        <v>37</v>
      </c>
      <c r="B31" s="112">
        <f>+B28-B32</f>
        <v>11929</v>
      </c>
      <c r="C31" s="112">
        <f>+C28-C32</f>
        <v>10680</v>
      </c>
      <c r="E31" s="112">
        <f>+E28-E32</f>
        <v>38432</v>
      </c>
      <c r="F31" s="112">
        <f>+F28-F32</f>
        <v>24278</v>
      </c>
      <c r="G31" s="2"/>
      <c r="H31" s="112">
        <f>+H28-H32</f>
        <v>31909</v>
      </c>
      <c r="I31" s="114"/>
      <c r="K31" s="18"/>
      <c r="L31" s="105"/>
      <c r="M31" s="18"/>
    </row>
    <row r="32" spans="1:13" ht="12.75">
      <c r="A32" s="1" t="s">
        <v>38</v>
      </c>
      <c r="B32" s="316">
        <v>5</v>
      </c>
      <c r="C32" s="316">
        <v>2</v>
      </c>
      <c r="E32" s="115">
        <v>4</v>
      </c>
      <c r="F32" s="149">
        <v>254</v>
      </c>
      <c r="H32" s="115">
        <v>258</v>
      </c>
      <c r="I32" s="117"/>
      <c r="K32" s="18"/>
      <c r="L32" s="18"/>
      <c r="M32" s="18"/>
    </row>
    <row r="33" spans="1:9" ht="12.75">
      <c r="A33" s="6"/>
      <c r="B33" s="316"/>
      <c r="C33" s="316"/>
      <c r="E33" s="112"/>
      <c r="F33" s="316"/>
      <c r="H33" s="112"/>
      <c r="I33" s="114"/>
    </row>
    <row r="34" spans="1:9" ht="12.75">
      <c r="A34" s="3" t="s">
        <v>39</v>
      </c>
      <c r="B34" s="322"/>
      <c r="C34" s="322"/>
      <c r="D34" s="311"/>
      <c r="I34" s="117"/>
    </row>
    <row r="35" spans="1:9" ht="12.75">
      <c r="A35" s="1" t="s">
        <v>40</v>
      </c>
      <c r="B35" s="323">
        <v>0.31</v>
      </c>
      <c r="C35" s="323">
        <v>0.28</v>
      </c>
      <c r="D35" s="153"/>
      <c r="E35" s="201">
        <v>0.99</v>
      </c>
      <c r="F35" s="324">
        <v>0.63</v>
      </c>
      <c r="G35" s="2"/>
      <c r="H35" s="201">
        <v>0.83</v>
      </c>
      <c r="I35" s="268"/>
    </row>
    <row r="36" spans="1:9" ht="12.75">
      <c r="A36" s="1" t="s">
        <v>41</v>
      </c>
      <c r="B36" s="323">
        <v>0.31</v>
      </c>
      <c r="C36" s="323">
        <v>0.27</v>
      </c>
      <c r="D36" s="153"/>
      <c r="E36" s="201">
        <v>0.99</v>
      </c>
      <c r="F36" s="324">
        <v>0.63</v>
      </c>
      <c r="H36" s="201">
        <v>0.82</v>
      </c>
      <c r="I36" s="268"/>
    </row>
    <row r="37" ht="12.75">
      <c r="D37" s="153"/>
    </row>
    <row r="39" ht="12.75">
      <c r="B39" s="149"/>
    </row>
  </sheetData>
  <printOptions/>
  <pageMargins left="0.72" right="0.42" top="0.984251968503937" bottom="0" header="0.79" footer="0.4921259845"/>
  <pageSetup fitToHeight="7" fitToWidth="1" orientation="portrait" paperSize="9" scale="87" r:id="rId1"/>
  <ignoredErrors>
    <ignoredError sqref="D24 G12 D19 G19 G24 D28 G28" formula="1"/>
  </ignoredErrors>
</worksheet>
</file>

<file path=xl/worksheets/sheet10.xml><?xml version="1.0" encoding="utf-8"?>
<worksheet xmlns="http://schemas.openxmlformats.org/spreadsheetml/2006/main" xmlns:r="http://schemas.openxmlformats.org/officeDocument/2006/relationships">
  <dimension ref="A1:H43"/>
  <sheetViews>
    <sheetView workbookViewId="0" topLeftCell="A1">
      <selection activeCell="H20" sqref="H20"/>
    </sheetView>
  </sheetViews>
  <sheetFormatPr defaultColWidth="9.140625" defaultRowHeight="12.75"/>
  <cols>
    <col min="1" max="1" width="40.28125" style="88" customWidth="1"/>
    <col min="2" max="2" width="10.28125" style="88" customWidth="1"/>
    <col min="3" max="4" width="9.140625" style="232" customWidth="1"/>
    <col min="5" max="16384" width="9.140625" style="88" customWidth="1"/>
  </cols>
  <sheetData>
    <row r="1" ht="12.75">
      <c r="A1" s="35" t="s">
        <v>2</v>
      </c>
    </row>
    <row r="2" ht="12.75">
      <c r="A2" s="35"/>
    </row>
    <row r="3" ht="12.75">
      <c r="A3" s="35"/>
    </row>
    <row r="4" spans="1:2" ht="12.75">
      <c r="A4" s="96" t="s">
        <v>205</v>
      </c>
      <c r="B4" s="4"/>
    </row>
    <row r="5" spans="1:2" ht="12.75">
      <c r="A5" s="6" t="s">
        <v>206</v>
      </c>
      <c r="B5" s="4"/>
    </row>
    <row r="6" spans="1:2" ht="12.75">
      <c r="A6" s="6"/>
      <c r="B6" s="250"/>
    </row>
    <row r="7" spans="1:8" ht="12.75">
      <c r="A7" s="89" t="s">
        <v>21</v>
      </c>
      <c r="B7" s="157" t="s">
        <v>16</v>
      </c>
      <c r="C7" s="157" t="s">
        <v>17</v>
      </c>
      <c r="D7" s="157" t="s">
        <v>11</v>
      </c>
      <c r="E7" s="51"/>
      <c r="F7" s="281"/>
      <c r="G7" s="51"/>
      <c r="H7" s="95"/>
    </row>
    <row r="8" spans="1:8" ht="12.75">
      <c r="A8" s="8"/>
      <c r="B8" s="115"/>
      <c r="C8" s="115"/>
      <c r="D8" s="115"/>
      <c r="E8" s="18"/>
      <c r="F8" s="8"/>
      <c r="G8" s="18"/>
      <c r="H8" s="95"/>
    </row>
    <row r="9" spans="1:8" ht="12.75">
      <c r="A9" s="7" t="s">
        <v>207</v>
      </c>
      <c r="B9" s="112">
        <v>766</v>
      </c>
      <c r="C9" s="112">
        <v>1520</v>
      </c>
      <c r="D9" s="112">
        <v>1851</v>
      </c>
      <c r="E9" s="282"/>
      <c r="F9" s="7"/>
      <c r="G9" s="282"/>
      <c r="H9" s="95"/>
    </row>
    <row r="10" spans="1:8" ht="12.75">
      <c r="A10" s="7" t="s">
        <v>208</v>
      </c>
      <c r="B10" s="112"/>
      <c r="C10" s="112">
        <v>245</v>
      </c>
      <c r="D10" s="112">
        <v>247</v>
      </c>
      <c r="E10" s="282"/>
      <c r="F10" s="7"/>
      <c r="G10" s="282"/>
      <c r="H10" s="95"/>
    </row>
    <row r="11" spans="1:8" ht="12.75">
      <c r="A11" s="90" t="s">
        <v>209</v>
      </c>
      <c r="B11" s="207"/>
      <c r="C11" s="207"/>
      <c r="D11" s="207"/>
      <c r="E11" s="283"/>
      <c r="F11" s="94"/>
      <c r="G11" s="283"/>
      <c r="H11" s="95"/>
    </row>
    <row r="12" spans="1:8" ht="12.75">
      <c r="A12" s="91" t="s">
        <v>210</v>
      </c>
      <c r="B12" s="207">
        <v>7646</v>
      </c>
      <c r="C12" s="207">
        <v>1296</v>
      </c>
      <c r="D12" s="207">
        <v>2646</v>
      </c>
      <c r="E12" s="283"/>
      <c r="F12" s="284"/>
      <c r="G12" s="283"/>
      <c r="H12" s="95"/>
    </row>
    <row r="13" spans="1:8" ht="12.75">
      <c r="A13" s="90" t="s">
        <v>211</v>
      </c>
      <c r="B13" s="207"/>
      <c r="C13" s="207"/>
      <c r="D13" s="207"/>
      <c r="E13" s="283"/>
      <c r="F13" s="94"/>
      <c r="G13" s="283"/>
      <c r="H13" s="95"/>
    </row>
    <row r="14" spans="1:8" ht="12.75">
      <c r="A14" s="16" t="s">
        <v>212</v>
      </c>
      <c r="B14" s="207">
        <v>79</v>
      </c>
      <c r="C14" s="207">
        <v>934</v>
      </c>
      <c r="D14" s="207">
        <v>110</v>
      </c>
      <c r="E14" s="283"/>
      <c r="F14" s="16"/>
      <c r="G14" s="283"/>
      <c r="H14" s="95"/>
    </row>
    <row r="15" spans="1:8" ht="12.75">
      <c r="A15" s="90" t="s">
        <v>213</v>
      </c>
      <c r="B15" s="207"/>
      <c r="C15" s="207"/>
      <c r="D15" s="207"/>
      <c r="E15" s="283"/>
      <c r="F15" s="94"/>
      <c r="G15" s="283"/>
      <c r="H15" s="95"/>
    </row>
    <row r="16" spans="1:8" ht="12.75">
      <c r="A16" s="16" t="s">
        <v>214</v>
      </c>
      <c r="B16" s="207"/>
      <c r="C16" s="207"/>
      <c r="D16" s="207"/>
      <c r="E16" s="283"/>
      <c r="F16" s="16"/>
      <c r="G16" s="283"/>
      <c r="H16" s="95"/>
    </row>
    <row r="17" spans="1:8" ht="12.75">
      <c r="A17" s="90"/>
      <c r="E17" s="95"/>
      <c r="F17" s="95"/>
      <c r="H17" s="95"/>
    </row>
    <row r="18" spans="1:2" ht="12.75">
      <c r="A18" s="92"/>
      <c r="B18" s="93"/>
    </row>
    <row r="19" spans="1:2" ht="12.75">
      <c r="A19" s="93"/>
      <c r="B19" s="93"/>
    </row>
    <row r="20" spans="1:2" ht="12.75">
      <c r="A20" s="93"/>
      <c r="B20" s="93"/>
    </row>
    <row r="21" spans="1:2" ht="12.75">
      <c r="A21" s="94"/>
      <c r="B21" s="95"/>
    </row>
    <row r="22" spans="1:2" ht="12.75">
      <c r="A22" s="94"/>
      <c r="B22" s="95"/>
    </row>
    <row r="23" spans="1:2" ht="12.75">
      <c r="A23" s="94"/>
      <c r="B23" s="95"/>
    </row>
    <row r="24" spans="1:2" ht="12.75">
      <c r="A24" s="94"/>
      <c r="B24" s="95"/>
    </row>
    <row r="25" spans="1:2" ht="12.75">
      <c r="A25" s="94"/>
      <c r="B25" s="95"/>
    </row>
    <row r="26" spans="1:2" ht="12.75">
      <c r="A26" s="94"/>
      <c r="B26" s="95"/>
    </row>
    <row r="27" spans="1:2" ht="12.75">
      <c r="A27" s="94"/>
      <c r="B27" s="95"/>
    </row>
    <row r="28" spans="1:2" ht="12.75">
      <c r="A28" s="94"/>
      <c r="B28" s="95"/>
    </row>
    <row r="29" spans="1:2" ht="12.75">
      <c r="A29" s="94"/>
      <c r="B29" s="95"/>
    </row>
    <row r="30" spans="1:2" ht="12.75">
      <c r="A30" s="94"/>
      <c r="B30" s="95"/>
    </row>
    <row r="31" spans="1:2" ht="12.75">
      <c r="A31" s="94"/>
      <c r="B31" s="95"/>
    </row>
    <row r="32" spans="1:2" ht="12.75">
      <c r="A32" s="94"/>
      <c r="B32" s="95"/>
    </row>
    <row r="33" spans="1:2" ht="12.75">
      <c r="A33" s="94"/>
      <c r="B33" s="95"/>
    </row>
    <row r="34" spans="1:2" ht="12.75">
      <c r="A34" s="94"/>
      <c r="B34" s="95"/>
    </row>
    <row r="35" spans="1:2" ht="12.75">
      <c r="A35" s="94"/>
      <c r="B35" s="95"/>
    </row>
    <row r="36" spans="1:2" ht="12.75">
      <c r="A36" s="94"/>
      <c r="B36" s="95"/>
    </row>
    <row r="37" spans="1:2" ht="12.75">
      <c r="A37" s="94"/>
      <c r="B37" s="95"/>
    </row>
    <row r="38" spans="1:2" ht="12.75">
      <c r="A38" s="94"/>
      <c r="B38" s="95"/>
    </row>
    <row r="39" spans="1:2" ht="12.75">
      <c r="A39" s="94"/>
      <c r="B39" s="95"/>
    </row>
    <row r="40" spans="1:2" ht="12.75">
      <c r="A40" s="94"/>
      <c r="B40" s="95"/>
    </row>
    <row r="41" spans="1:2" ht="12.75">
      <c r="A41" s="94"/>
      <c r="B41" s="95"/>
    </row>
    <row r="42" spans="1:2" ht="12.75">
      <c r="A42" s="94"/>
      <c r="B42" s="95"/>
    </row>
    <row r="43" spans="1:2" ht="12.75">
      <c r="A43" s="94"/>
      <c r="B43" s="95"/>
    </row>
  </sheetData>
  <printOptions/>
  <pageMargins left="0.75" right="0.75" top="1" bottom="1" header="0.4921259845" footer="0.4921259845"/>
  <pageSetup horizontalDpi="600" verticalDpi="600" orientation="portrait" paperSize="9" r:id="rId1"/>
  <rowBreaks count="1" manualBreakCount="1">
    <brk id="42" max="255" man="1"/>
  </rowBreaks>
</worksheet>
</file>

<file path=xl/worksheets/sheet11.xml><?xml version="1.0" encoding="utf-8"?>
<worksheet xmlns="http://schemas.openxmlformats.org/spreadsheetml/2006/main" xmlns:r="http://schemas.openxmlformats.org/officeDocument/2006/relationships">
  <dimension ref="A1:F77"/>
  <sheetViews>
    <sheetView workbookViewId="0" topLeftCell="A52">
      <selection activeCell="A69" sqref="A69"/>
    </sheetView>
  </sheetViews>
  <sheetFormatPr defaultColWidth="9.140625" defaultRowHeight="12.75"/>
  <cols>
    <col min="1" max="1" width="40.28125" style="76" customWidth="1"/>
    <col min="2" max="2" width="9.421875" style="215" customWidth="1"/>
    <col min="3" max="3" width="8.421875" style="215" customWidth="1"/>
    <col min="4" max="4" width="9.140625" style="215" customWidth="1"/>
    <col min="5" max="16384" width="9.140625" style="76" customWidth="1"/>
  </cols>
  <sheetData>
    <row r="1" ht="12.75">
      <c r="A1" s="35" t="s">
        <v>2</v>
      </c>
    </row>
    <row r="2" ht="12.75">
      <c r="A2" s="35"/>
    </row>
    <row r="3" ht="12.75">
      <c r="A3" s="35"/>
    </row>
    <row r="4" spans="1:2" ht="12.75">
      <c r="A4" s="187" t="s">
        <v>215</v>
      </c>
      <c r="B4" s="256"/>
    </row>
    <row r="5" spans="1:6" ht="12.75">
      <c r="A5" s="75"/>
      <c r="B5" s="256"/>
      <c r="E5" s="285"/>
      <c r="F5" s="285"/>
    </row>
    <row r="6" spans="1:6" ht="12.75">
      <c r="A6" s="77" t="s">
        <v>21</v>
      </c>
      <c r="B6" s="233" t="str">
        <f>+B21</f>
        <v>9/2008</v>
      </c>
      <c r="C6" s="233" t="str">
        <f>+C21</f>
        <v>9/2007</v>
      </c>
      <c r="D6" s="233" t="s">
        <v>12</v>
      </c>
      <c r="E6" s="286"/>
      <c r="F6" s="285"/>
    </row>
    <row r="7" spans="1:6" ht="12.75">
      <c r="A7" s="78"/>
      <c r="B7" s="208"/>
      <c r="C7" s="208"/>
      <c r="D7" s="208"/>
      <c r="E7" s="287"/>
      <c r="F7" s="285"/>
    </row>
    <row r="8" spans="1:6" ht="12.75">
      <c r="A8" s="75" t="s">
        <v>216</v>
      </c>
      <c r="B8" s="209"/>
      <c r="C8" s="209"/>
      <c r="D8" s="209"/>
      <c r="E8" s="288"/>
      <c r="F8" s="289"/>
    </row>
    <row r="9" spans="1:6" ht="12.75">
      <c r="A9" s="79" t="s">
        <v>217</v>
      </c>
      <c r="B9" s="210">
        <v>19192</v>
      </c>
      <c r="C9" s="210">
        <v>10514</v>
      </c>
      <c r="D9" s="210">
        <v>10114</v>
      </c>
      <c r="E9" s="290"/>
      <c r="F9" s="289"/>
    </row>
    <row r="10" spans="1:6" ht="12.75">
      <c r="A10" s="191" t="s">
        <v>218</v>
      </c>
      <c r="B10" s="210">
        <v>19000</v>
      </c>
      <c r="C10" s="210">
        <v>15000</v>
      </c>
      <c r="D10" s="210">
        <v>15000</v>
      </c>
      <c r="E10" s="290"/>
      <c r="F10" s="289"/>
    </row>
    <row r="11" spans="1:6" ht="12.75">
      <c r="A11" s="191" t="s">
        <v>219</v>
      </c>
      <c r="B11" s="211">
        <v>191</v>
      </c>
      <c r="C11" s="211">
        <v>153</v>
      </c>
      <c r="D11" s="211">
        <v>182</v>
      </c>
      <c r="E11" s="291"/>
      <c r="F11" s="289"/>
    </row>
    <row r="12" spans="1:6" ht="12.75">
      <c r="A12" s="81"/>
      <c r="B12" s="209"/>
      <c r="C12" s="209"/>
      <c r="D12" s="209"/>
      <c r="E12" s="288"/>
      <c r="F12" s="289"/>
    </row>
    <row r="13" spans="1:6" ht="12.75">
      <c r="A13" s="188" t="s">
        <v>220</v>
      </c>
      <c r="B13" s="210">
        <v>4163</v>
      </c>
      <c r="C13" s="210">
        <v>3888</v>
      </c>
      <c r="D13" s="210">
        <v>4309</v>
      </c>
      <c r="E13" s="290"/>
      <c r="F13" s="289"/>
    </row>
    <row r="14" spans="1:6" ht="12.75">
      <c r="A14" s="78"/>
      <c r="B14" s="209"/>
      <c r="C14" s="210"/>
      <c r="D14" s="257"/>
      <c r="E14" s="289"/>
      <c r="F14" s="289"/>
    </row>
    <row r="15" spans="1:6" ht="12.75">
      <c r="A15" s="188" t="s">
        <v>221</v>
      </c>
      <c r="B15" s="257"/>
      <c r="C15" s="257"/>
      <c r="D15" s="257"/>
      <c r="E15" s="289"/>
      <c r="F15" s="289"/>
    </row>
    <row r="16" spans="1:6" ht="12.75">
      <c r="A16" s="188" t="s">
        <v>222</v>
      </c>
      <c r="B16" s="257"/>
      <c r="C16" s="257"/>
      <c r="D16" s="257"/>
      <c r="E16" s="80"/>
      <c r="F16" s="80"/>
    </row>
    <row r="17" spans="1:6" ht="12.75">
      <c r="A17" s="78"/>
      <c r="B17" s="257"/>
      <c r="C17" s="257"/>
      <c r="D17" s="257"/>
      <c r="E17" s="80"/>
      <c r="F17" s="80"/>
    </row>
    <row r="18" spans="4:6" ht="12.75">
      <c r="D18" s="257"/>
      <c r="E18" s="80"/>
      <c r="F18" s="80"/>
    </row>
    <row r="19" spans="1:6" ht="12.75">
      <c r="A19" s="75" t="s">
        <v>223</v>
      </c>
      <c r="B19" s="209"/>
      <c r="C19" s="210"/>
      <c r="D19" s="257"/>
      <c r="E19" s="80"/>
      <c r="F19" s="80"/>
    </row>
    <row r="20" spans="1:6" ht="12.75">
      <c r="A20" s="78"/>
      <c r="B20" s="209"/>
      <c r="C20" s="210"/>
      <c r="D20" s="257"/>
      <c r="E20" s="289"/>
      <c r="F20" s="289"/>
    </row>
    <row r="21" spans="1:6" ht="12.75">
      <c r="A21" s="77" t="s">
        <v>21</v>
      </c>
      <c r="B21" s="233" t="s">
        <v>18</v>
      </c>
      <c r="C21" s="233" t="s">
        <v>19</v>
      </c>
      <c r="D21" s="233" t="s">
        <v>12</v>
      </c>
      <c r="E21" s="286"/>
      <c r="F21" s="289"/>
    </row>
    <row r="22" spans="1:6" ht="12.75">
      <c r="A22" s="82"/>
      <c r="B22" s="212"/>
      <c r="C22" s="212"/>
      <c r="D22" s="212"/>
      <c r="E22" s="286"/>
      <c r="F22" s="289"/>
    </row>
    <row r="23" spans="1:6" ht="12.75">
      <c r="A23" s="188" t="s">
        <v>224</v>
      </c>
      <c r="B23" s="210">
        <v>6917</v>
      </c>
      <c r="C23" s="210">
        <v>6521</v>
      </c>
      <c r="D23" s="210">
        <v>7424</v>
      </c>
      <c r="E23" s="290"/>
      <c r="F23" s="289"/>
    </row>
    <row r="24" spans="1:6" ht="12.75">
      <c r="A24" s="188" t="s">
        <v>225</v>
      </c>
      <c r="B24" s="210">
        <v>15316</v>
      </c>
      <c r="C24" s="210">
        <v>13976</v>
      </c>
      <c r="D24" s="210">
        <v>15611</v>
      </c>
      <c r="E24" s="290"/>
      <c r="F24" s="289"/>
    </row>
    <row r="25" spans="1:6" ht="12.75">
      <c r="A25" s="198" t="s">
        <v>226</v>
      </c>
      <c r="B25" s="213">
        <v>7188</v>
      </c>
      <c r="C25" s="213">
        <v>3703</v>
      </c>
      <c r="D25" s="213">
        <v>3905</v>
      </c>
      <c r="E25" s="290"/>
      <c r="F25" s="285"/>
    </row>
    <row r="26" spans="1:6" ht="12.75">
      <c r="A26" s="188" t="s">
        <v>131</v>
      </c>
      <c r="B26" s="210">
        <f>SUM(B23:B25)</f>
        <v>29421</v>
      </c>
      <c r="C26" s="210">
        <f>SUM(C23:C25)</f>
        <v>24200</v>
      </c>
      <c r="D26" s="210">
        <f>SUM(D23:D25)</f>
        <v>26940</v>
      </c>
      <c r="E26" s="290"/>
      <c r="F26" s="285"/>
    </row>
    <row r="27" spans="5:6" ht="12.75">
      <c r="E27" s="292"/>
      <c r="F27" s="285"/>
    </row>
    <row r="28" spans="3:6" ht="12.75">
      <c r="C28" s="210"/>
      <c r="E28" s="285"/>
      <c r="F28" s="285"/>
    </row>
    <row r="29" ht="12.75">
      <c r="A29" s="187" t="s">
        <v>227</v>
      </c>
    </row>
    <row r="30" ht="12.75">
      <c r="A30" s="75"/>
    </row>
    <row r="31" ht="12.75">
      <c r="A31" s="75" t="s">
        <v>228</v>
      </c>
    </row>
    <row r="32" spans="5:6" ht="12.75">
      <c r="E32" s="285"/>
      <c r="F32" s="285"/>
    </row>
    <row r="33" spans="1:6" ht="12.75">
      <c r="A33" s="77" t="s">
        <v>21</v>
      </c>
      <c r="B33" s="233" t="str">
        <f>+B21</f>
        <v>9/2008</v>
      </c>
      <c r="C33" s="233" t="str">
        <f>+C21</f>
        <v>9/2007</v>
      </c>
      <c r="D33" s="233" t="s">
        <v>12</v>
      </c>
      <c r="E33" s="286"/>
      <c r="F33" s="285"/>
    </row>
    <row r="34" spans="1:6" ht="12.75">
      <c r="A34" s="82"/>
      <c r="B34" s="212"/>
      <c r="C34" s="212"/>
      <c r="D34" s="212"/>
      <c r="E34" s="286"/>
      <c r="F34" s="285"/>
    </row>
    <row r="35" spans="1:6" ht="12.75">
      <c r="A35" s="187" t="s">
        <v>229</v>
      </c>
      <c r="E35" s="285"/>
      <c r="F35" s="285"/>
    </row>
    <row r="36" spans="1:6" ht="12.75">
      <c r="A36" s="188" t="s">
        <v>224</v>
      </c>
      <c r="B36" s="210">
        <v>15000</v>
      </c>
      <c r="C36" s="210">
        <v>15500</v>
      </c>
      <c r="D36" s="210">
        <v>7500</v>
      </c>
      <c r="E36" s="290"/>
      <c r="F36" s="285"/>
    </row>
    <row r="37" spans="1:6" ht="12.75">
      <c r="A37" s="198" t="s">
        <v>225</v>
      </c>
      <c r="B37" s="213">
        <v>0</v>
      </c>
      <c r="C37" s="213">
        <v>15000</v>
      </c>
      <c r="D37" s="213">
        <v>15000</v>
      </c>
      <c r="E37" s="290"/>
      <c r="F37" s="285"/>
    </row>
    <row r="38" spans="1:6" ht="12.75">
      <c r="A38" s="78" t="s">
        <v>131</v>
      </c>
      <c r="B38" s="210">
        <f>SUM(B36:B37)</f>
        <v>15000</v>
      </c>
      <c r="C38" s="210">
        <f>SUM(C36:C37)</f>
        <v>30500</v>
      </c>
      <c r="D38" s="210">
        <f>SUM(D36:D37)</f>
        <v>22500</v>
      </c>
      <c r="E38" s="290"/>
      <c r="F38" s="285"/>
    </row>
    <row r="39" spans="1:6" ht="12.75">
      <c r="A39" s="78" t="s">
        <v>230</v>
      </c>
      <c r="B39" s="210">
        <v>220</v>
      </c>
      <c r="C39" s="210">
        <v>563</v>
      </c>
      <c r="D39" s="210">
        <v>394</v>
      </c>
      <c r="E39" s="290"/>
      <c r="F39" s="285"/>
    </row>
    <row r="40" spans="5:6" ht="12.75">
      <c r="E40" s="285"/>
      <c r="F40" s="285"/>
    </row>
    <row r="41" spans="1:6" ht="12.75">
      <c r="A41" s="187" t="s">
        <v>231</v>
      </c>
      <c r="E41" s="285"/>
      <c r="F41" s="292"/>
    </row>
    <row r="42" spans="1:6" ht="12.75">
      <c r="A42" s="188" t="s">
        <v>224</v>
      </c>
      <c r="B42" s="210">
        <v>4629</v>
      </c>
      <c r="C42" s="210">
        <v>1429</v>
      </c>
      <c r="D42" s="210">
        <v>3029</v>
      </c>
      <c r="E42" s="290"/>
      <c r="F42" s="285"/>
    </row>
    <row r="43" spans="1:6" ht="12.75">
      <c r="A43" s="188" t="s">
        <v>225</v>
      </c>
      <c r="B43" s="210">
        <v>18514</v>
      </c>
      <c r="C43" s="210">
        <v>5714</v>
      </c>
      <c r="D43" s="210">
        <v>18514</v>
      </c>
      <c r="E43" s="290"/>
      <c r="F43" s="285"/>
    </row>
    <row r="44" spans="1:6" ht="12.75">
      <c r="A44" s="198" t="s">
        <v>226</v>
      </c>
      <c r="B44" s="213">
        <v>9000</v>
      </c>
      <c r="C44" s="213">
        <v>6428</v>
      </c>
      <c r="D44" s="213">
        <v>12028</v>
      </c>
      <c r="E44" s="290"/>
      <c r="F44" s="285"/>
    </row>
    <row r="45" spans="1:6" ht="12.75">
      <c r="A45" s="188" t="s">
        <v>131</v>
      </c>
      <c r="B45" s="210">
        <f>SUM(B42:B44)</f>
        <v>32143</v>
      </c>
      <c r="C45" s="210">
        <f>SUM(C42:C44)</f>
        <v>13571</v>
      </c>
      <c r="D45" s="210">
        <f>SUM(D42:D44)</f>
        <v>33571</v>
      </c>
      <c r="E45" s="290"/>
      <c r="F45" s="285"/>
    </row>
    <row r="46" spans="1:6" ht="12.75">
      <c r="A46" s="78" t="s">
        <v>230</v>
      </c>
      <c r="B46" s="210">
        <v>641</v>
      </c>
      <c r="C46" s="214">
        <v>644</v>
      </c>
      <c r="D46" s="214">
        <v>703</v>
      </c>
      <c r="E46" s="293"/>
      <c r="F46" s="285"/>
    </row>
    <row r="47" spans="1:2" ht="12.75">
      <c r="A47" s="83"/>
      <c r="B47" s="214"/>
    </row>
    <row r="48" spans="1:4" ht="38.25" customHeight="1">
      <c r="A48" s="402" t="s">
        <v>232</v>
      </c>
      <c r="B48" s="402"/>
      <c r="C48" s="402"/>
      <c r="D48" s="402"/>
    </row>
    <row r="49" spans="1:5" ht="38.25" customHeight="1">
      <c r="A49" s="405" t="s">
        <v>247</v>
      </c>
      <c r="B49" s="405"/>
      <c r="C49" s="405"/>
      <c r="D49" s="405"/>
      <c r="E49" s="405"/>
    </row>
    <row r="51" ht="12.75">
      <c r="A51" s="75" t="s">
        <v>233</v>
      </c>
    </row>
    <row r="53" spans="1:6" ht="12.75">
      <c r="A53" s="77" t="s">
        <v>21</v>
      </c>
      <c r="B53" s="233" t="str">
        <f>+B33</f>
        <v>9/2008</v>
      </c>
      <c r="C53" s="233" t="str">
        <f>+C33</f>
        <v>9/2007</v>
      </c>
      <c r="D53" s="233" t="s">
        <v>12</v>
      </c>
      <c r="E53" s="286"/>
      <c r="F53" s="285"/>
    </row>
    <row r="54" spans="5:6" ht="12.75">
      <c r="E54" s="286"/>
      <c r="F54" s="285"/>
    </row>
    <row r="55" spans="1:6" ht="12.75">
      <c r="A55" s="78" t="s">
        <v>234</v>
      </c>
      <c r="E55" s="285"/>
      <c r="F55" s="285"/>
    </row>
    <row r="56" spans="1:6" ht="12.75">
      <c r="A56" s="188" t="s">
        <v>224</v>
      </c>
      <c r="B56" s="210">
        <v>2160</v>
      </c>
      <c r="C56" s="210">
        <v>2019</v>
      </c>
      <c r="D56" s="210">
        <v>2184</v>
      </c>
      <c r="E56" s="290"/>
      <c r="F56" s="285"/>
    </row>
    <row r="57" spans="1:6" ht="12.75">
      <c r="A57" s="78" t="s">
        <v>230</v>
      </c>
      <c r="B57" s="215">
        <v>24</v>
      </c>
      <c r="C57" s="215">
        <v>21</v>
      </c>
      <c r="D57" s="215">
        <v>7</v>
      </c>
      <c r="E57" s="290"/>
      <c r="F57" s="285"/>
    </row>
    <row r="58" spans="5:6" ht="12.75">
      <c r="E58" s="285"/>
      <c r="F58" s="285"/>
    </row>
    <row r="59" spans="1:5" ht="25.5" customHeight="1">
      <c r="A59" s="406" t="s">
        <v>235</v>
      </c>
      <c r="B59" s="407"/>
      <c r="C59" s="407"/>
      <c r="D59" s="407"/>
      <c r="E59" s="407"/>
    </row>
    <row r="61" ht="12.75">
      <c r="A61" s="75" t="s">
        <v>96</v>
      </c>
    </row>
    <row r="62" spans="1:5" ht="12.75">
      <c r="A62" s="75"/>
      <c r="E62" s="285"/>
    </row>
    <row r="63" spans="1:5" ht="12.75">
      <c r="A63" s="77" t="s">
        <v>7</v>
      </c>
      <c r="B63" s="233" t="str">
        <f>+B21</f>
        <v>9/2008</v>
      </c>
      <c r="C63" s="233" t="str">
        <f>+C21</f>
        <v>9/2007</v>
      </c>
      <c r="D63" s="233" t="s">
        <v>12</v>
      </c>
      <c r="E63" s="286"/>
    </row>
    <row r="64" spans="1:5" ht="12.75">
      <c r="A64" s="82"/>
      <c r="B64" s="212"/>
      <c r="C64" s="212"/>
      <c r="D64" s="212"/>
      <c r="E64" s="286"/>
    </row>
    <row r="65" spans="1:5" ht="12.75">
      <c r="A65" s="82" t="s">
        <v>236</v>
      </c>
      <c r="B65" s="212"/>
      <c r="C65" s="212"/>
      <c r="D65" s="212"/>
      <c r="E65" s="286"/>
    </row>
    <row r="66" spans="1:5" ht="12.75">
      <c r="A66" s="188" t="s">
        <v>224</v>
      </c>
      <c r="B66" s="210">
        <v>226</v>
      </c>
      <c r="C66" s="210">
        <v>125</v>
      </c>
      <c r="D66" s="210">
        <v>182</v>
      </c>
      <c r="E66" s="290"/>
    </row>
    <row r="67" spans="1:5" ht="25.5">
      <c r="A67" s="400" t="s">
        <v>237</v>
      </c>
      <c r="B67" s="213">
        <v>57</v>
      </c>
      <c r="C67" s="213">
        <v>283</v>
      </c>
      <c r="D67" s="213">
        <v>226</v>
      </c>
      <c r="E67" s="290"/>
    </row>
    <row r="68" spans="1:5" ht="12.75">
      <c r="A68" s="78" t="s">
        <v>131</v>
      </c>
      <c r="B68" s="210">
        <f>SUM(B66:B67)</f>
        <v>283</v>
      </c>
      <c r="C68" s="210">
        <f>SUM(C66:C67)</f>
        <v>408</v>
      </c>
      <c r="D68" s="210">
        <f>SUM(D66:D67)</f>
        <v>408</v>
      </c>
      <c r="E68" s="290"/>
    </row>
    <row r="69" spans="1:5" ht="12.75">
      <c r="A69" s="78" t="s">
        <v>238</v>
      </c>
      <c r="B69" s="210">
        <v>184</v>
      </c>
      <c r="C69" s="210">
        <v>424</v>
      </c>
      <c r="D69" s="210">
        <v>83</v>
      </c>
      <c r="E69" s="290"/>
    </row>
    <row r="70" spans="1:5" ht="12.75">
      <c r="A70" s="83"/>
      <c r="B70" s="214"/>
      <c r="C70" s="214"/>
      <c r="D70" s="214"/>
      <c r="E70" s="293"/>
    </row>
    <row r="71" spans="1:5" ht="12.75">
      <c r="A71" s="82" t="s">
        <v>239</v>
      </c>
      <c r="B71" s="212"/>
      <c r="C71" s="212"/>
      <c r="D71" s="212"/>
      <c r="E71" s="286"/>
    </row>
    <row r="72" spans="1:5" s="83" customFormat="1" ht="12.75">
      <c r="A72" s="188" t="s">
        <v>224</v>
      </c>
      <c r="B72" s="226">
        <v>42</v>
      </c>
      <c r="C72" s="226">
        <v>42</v>
      </c>
      <c r="D72" s="226">
        <v>42</v>
      </c>
      <c r="E72" s="286"/>
    </row>
    <row r="73" spans="1:5" s="83" customFormat="1" ht="12.75">
      <c r="A73" s="78" t="s">
        <v>238</v>
      </c>
      <c r="B73" s="226">
        <v>-1078</v>
      </c>
      <c r="C73" s="214">
        <v>-506</v>
      </c>
      <c r="D73" s="214">
        <v>-897</v>
      </c>
      <c r="E73" s="293"/>
    </row>
    <row r="74" ht="9" customHeight="1"/>
    <row r="75" spans="1:4" ht="25.5" customHeight="1">
      <c r="A75" s="402" t="s">
        <v>240</v>
      </c>
      <c r="B75" s="402"/>
      <c r="C75" s="402"/>
      <c r="D75" s="402"/>
    </row>
    <row r="76" ht="8.25" customHeight="1"/>
    <row r="77" spans="1:4" ht="37.5" customHeight="1">
      <c r="A77" s="402" t="s">
        <v>241</v>
      </c>
      <c r="B77" s="402"/>
      <c r="C77" s="402"/>
      <c r="D77" s="402"/>
    </row>
  </sheetData>
  <mergeCells count="5">
    <mergeCell ref="A77:D77"/>
    <mergeCell ref="A48:D48"/>
    <mergeCell ref="A49:E49"/>
    <mergeCell ref="A75:D75"/>
    <mergeCell ref="A59:E59"/>
  </mergeCells>
  <printOptions/>
  <pageMargins left="0.75" right="0.75" top="1" bottom="1" header="0.4921259845" footer="0.4921259845"/>
  <pageSetup horizontalDpi="600" verticalDpi="600" orientation="portrait" paperSize="9" scale="94" r:id="rId1"/>
  <rowBreaks count="1" manualBreakCount="1">
    <brk id="50" max="255" man="1"/>
  </rowBreaks>
</worksheet>
</file>

<file path=xl/worksheets/sheet2.xml><?xml version="1.0" encoding="utf-8"?>
<worksheet xmlns="http://schemas.openxmlformats.org/spreadsheetml/2006/main" xmlns:r="http://schemas.openxmlformats.org/officeDocument/2006/relationships">
  <dimension ref="A1:G89"/>
  <sheetViews>
    <sheetView workbookViewId="0" topLeftCell="A61">
      <selection activeCell="A4" sqref="A4"/>
    </sheetView>
  </sheetViews>
  <sheetFormatPr defaultColWidth="9.140625" defaultRowHeight="12.75"/>
  <cols>
    <col min="1" max="1" width="35.7109375" style="1" customWidth="1"/>
    <col min="2" max="2" width="11.00390625" style="1" customWidth="1"/>
    <col min="3" max="4" width="11.00390625" style="115" customWidth="1"/>
    <col min="5" max="5" width="9.140625" style="1" customWidth="1"/>
    <col min="6" max="6" width="10.140625" style="1" bestFit="1" customWidth="1"/>
    <col min="7" max="16384" width="9.140625" style="1" customWidth="1"/>
  </cols>
  <sheetData>
    <row r="1" spans="1:2" ht="12.75">
      <c r="A1" s="35" t="s">
        <v>2</v>
      </c>
      <c r="B1" s="115"/>
    </row>
    <row r="2" spans="1:2" ht="12.75">
      <c r="A2" s="35"/>
      <c r="B2" s="115"/>
    </row>
    <row r="3" spans="1:2" ht="12.75">
      <c r="A3" s="35"/>
      <c r="B3" s="115"/>
    </row>
    <row r="4" spans="1:2" ht="15.75">
      <c r="A4" s="3" t="s">
        <v>42</v>
      </c>
      <c r="B4" s="302"/>
    </row>
    <row r="5" spans="1:5" ht="12.75">
      <c r="A5" s="12"/>
      <c r="B5" s="303"/>
      <c r="E5" s="18"/>
    </row>
    <row r="6" spans="1:5" ht="12.75">
      <c r="A6" s="371" t="s">
        <v>21</v>
      </c>
      <c r="B6" s="118" t="s">
        <v>18</v>
      </c>
      <c r="C6" s="118" t="s">
        <v>19</v>
      </c>
      <c r="D6" s="118" t="s">
        <v>12</v>
      </c>
      <c r="E6" s="258"/>
    </row>
    <row r="7" spans="1:5" ht="12.75">
      <c r="A7" s="12"/>
      <c r="B7" s="115"/>
      <c r="E7" s="117"/>
    </row>
    <row r="8" spans="1:5" ht="12.75">
      <c r="A8" s="3" t="s">
        <v>43</v>
      </c>
      <c r="B8" s="112"/>
      <c r="C8" s="112"/>
      <c r="D8" s="112"/>
      <c r="E8" s="114"/>
    </row>
    <row r="9" spans="2:5" ht="12.75">
      <c r="B9" s="112"/>
      <c r="C9" s="112"/>
      <c r="D9" s="112"/>
      <c r="E9" s="114"/>
    </row>
    <row r="10" spans="1:5" ht="12.75">
      <c r="A10" s="3" t="s">
        <v>44</v>
      </c>
      <c r="B10" s="112"/>
      <c r="C10" s="112"/>
      <c r="D10" s="112"/>
      <c r="E10" s="114"/>
    </row>
    <row r="11" spans="1:5" ht="12.75">
      <c r="A11" s="3"/>
      <c r="B11" s="112"/>
      <c r="C11" s="112"/>
      <c r="D11" s="112"/>
      <c r="E11" s="114"/>
    </row>
    <row r="12" spans="1:5" ht="12.75">
      <c r="A12" s="6" t="s">
        <v>45</v>
      </c>
      <c r="B12" s="112"/>
      <c r="C12" s="112"/>
      <c r="D12" s="112"/>
      <c r="E12" s="114"/>
    </row>
    <row r="13" spans="1:5" ht="12.75">
      <c r="A13" s="13" t="s">
        <v>46</v>
      </c>
      <c r="B13" s="112">
        <v>119498</v>
      </c>
      <c r="C13" s="112">
        <v>120167</v>
      </c>
      <c r="D13" s="112">
        <v>119946</v>
      </c>
      <c r="E13" s="114"/>
    </row>
    <row r="14" spans="1:5" ht="25.5">
      <c r="A14" s="372" t="s">
        <v>47</v>
      </c>
      <c r="B14" s="112">
        <v>26081</v>
      </c>
      <c r="C14" s="112">
        <v>32324</v>
      </c>
      <c r="D14" s="112">
        <v>30600</v>
      </c>
      <c r="E14" s="114"/>
    </row>
    <row r="15" spans="1:5" ht="12.75">
      <c r="A15" s="14" t="s">
        <v>48</v>
      </c>
      <c r="B15" s="113">
        <v>12270</v>
      </c>
      <c r="C15" s="113">
        <v>9425</v>
      </c>
      <c r="D15" s="113">
        <v>11571</v>
      </c>
      <c r="E15" s="114"/>
    </row>
    <row r="16" spans="1:6" ht="12.75">
      <c r="A16" s="12"/>
      <c r="B16" s="114">
        <f>SUM(B13:B15)</f>
        <v>157849</v>
      </c>
      <c r="C16" s="114">
        <f>SUM(C13:C15)</f>
        <v>161916</v>
      </c>
      <c r="D16" s="114">
        <f>SUM(D13:D15)</f>
        <v>162117</v>
      </c>
      <c r="E16" s="114"/>
      <c r="F16" s="4"/>
    </row>
    <row r="17" spans="1:5" ht="12.75">
      <c r="A17" s="373" t="s">
        <v>49</v>
      </c>
      <c r="B17" s="112"/>
      <c r="C17" s="112"/>
      <c r="D17" s="112"/>
      <c r="E17" s="114"/>
    </row>
    <row r="18" spans="1:5" ht="12.75">
      <c r="A18" s="13" t="s">
        <v>50</v>
      </c>
      <c r="B18" s="112">
        <v>3690</v>
      </c>
      <c r="C18" s="112">
        <v>3519</v>
      </c>
      <c r="D18" s="112">
        <v>3532</v>
      </c>
      <c r="E18" s="114"/>
    </row>
    <row r="19" spans="1:5" ht="12.75">
      <c r="A19" s="13" t="s">
        <v>51</v>
      </c>
      <c r="B19" s="112">
        <v>38218</v>
      </c>
      <c r="C19" s="112">
        <v>37950</v>
      </c>
      <c r="D19" s="112">
        <v>39594</v>
      </c>
      <c r="E19" s="114"/>
    </row>
    <row r="20" spans="1:5" ht="12.75">
      <c r="A20" s="13" t="s">
        <v>52</v>
      </c>
      <c r="B20" s="112">
        <v>109693</v>
      </c>
      <c r="C20" s="112">
        <v>98168</v>
      </c>
      <c r="D20" s="112">
        <v>103832</v>
      </c>
      <c r="E20" s="114"/>
    </row>
    <row r="21" spans="1:5" ht="12.75">
      <c r="A21" s="13" t="s">
        <v>53</v>
      </c>
      <c r="B21" s="112">
        <v>114</v>
      </c>
      <c r="C21" s="112">
        <v>275</v>
      </c>
      <c r="D21" s="112">
        <v>82</v>
      </c>
      <c r="E21" s="114"/>
    </row>
    <row r="22" spans="1:5" ht="25.5">
      <c r="A22" s="374" t="s">
        <v>54</v>
      </c>
      <c r="B22" s="113">
        <v>26582</v>
      </c>
      <c r="C22" s="113">
        <v>6098</v>
      </c>
      <c r="D22" s="113">
        <v>4830</v>
      </c>
      <c r="E22" s="114"/>
    </row>
    <row r="23" spans="1:6" ht="12.75">
      <c r="A23" s="7"/>
      <c r="B23" s="114">
        <f>SUM(B18:B22)</f>
        <v>178297</v>
      </c>
      <c r="C23" s="114">
        <f>SUM(C18:C22)</f>
        <v>146010</v>
      </c>
      <c r="D23" s="114">
        <f>SUM(D18:D22)</f>
        <v>151870</v>
      </c>
      <c r="E23" s="114"/>
      <c r="F23" s="4"/>
    </row>
    <row r="24" spans="1:5" ht="12.75">
      <c r="A24" s="373" t="s">
        <v>55</v>
      </c>
      <c r="B24" s="112"/>
      <c r="C24" s="112"/>
      <c r="D24" s="112"/>
      <c r="E24" s="114"/>
    </row>
    <row r="25" spans="1:5" ht="12.75">
      <c r="A25" s="13" t="s">
        <v>56</v>
      </c>
      <c r="B25" s="112"/>
      <c r="C25" s="112">
        <v>3</v>
      </c>
      <c r="D25" s="112"/>
      <c r="E25" s="114"/>
    </row>
    <row r="26" spans="1:5" ht="12.75">
      <c r="A26" s="13" t="s">
        <v>57</v>
      </c>
      <c r="B26" s="112">
        <v>502</v>
      </c>
      <c r="C26" s="112">
        <v>2978</v>
      </c>
      <c r="D26" s="112">
        <v>410</v>
      </c>
      <c r="E26" s="114"/>
    </row>
    <row r="27" spans="1:5" ht="12.75">
      <c r="A27" s="13" t="s">
        <v>58</v>
      </c>
      <c r="B27" s="112">
        <v>4827</v>
      </c>
      <c r="C27" s="112">
        <v>3605</v>
      </c>
      <c r="D27" s="112">
        <v>3823</v>
      </c>
      <c r="E27" s="114"/>
    </row>
    <row r="28" spans="1:5" ht="12.75">
      <c r="A28" s="13" t="s">
        <v>59</v>
      </c>
      <c r="B28" s="112">
        <v>1373</v>
      </c>
      <c r="C28" s="112">
        <v>596</v>
      </c>
      <c r="D28" s="112">
        <v>924</v>
      </c>
      <c r="E28" s="114"/>
    </row>
    <row r="29" spans="1:5" ht="12.75">
      <c r="A29" s="14" t="s">
        <v>60</v>
      </c>
      <c r="B29" s="113">
        <v>644</v>
      </c>
      <c r="C29" s="113">
        <v>252</v>
      </c>
      <c r="D29" s="113">
        <v>236</v>
      </c>
      <c r="E29" s="114"/>
    </row>
    <row r="30" spans="1:5" ht="12.75">
      <c r="A30" s="12"/>
      <c r="B30" s="112">
        <f>SUM(B25:B29)</f>
        <v>7346</v>
      </c>
      <c r="C30" s="112">
        <f>SUM(C25:C29)</f>
        <v>7434</v>
      </c>
      <c r="D30" s="112">
        <f>SUM(D25:D29)</f>
        <v>5393</v>
      </c>
      <c r="E30" s="114"/>
    </row>
    <row r="31" spans="1:5" ht="12.75">
      <c r="A31" s="12"/>
      <c r="B31" s="112"/>
      <c r="C31" s="112"/>
      <c r="D31" s="112"/>
      <c r="E31" s="114"/>
    </row>
    <row r="32" spans="1:5" ht="12.75">
      <c r="A32" s="11" t="s">
        <v>61</v>
      </c>
      <c r="B32" s="114">
        <f>B30+B23+B16</f>
        <v>343492</v>
      </c>
      <c r="C32" s="114">
        <f>C30+C23+C16</f>
        <v>315360</v>
      </c>
      <c r="D32" s="114">
        <f>D30+D23+D16</f>
        <v>319380</v>
      </c>
      <c r="E32" s="114"/>
    </row>
    <row r="33" spans="1:5" ht="12.75">
      <c r="A33" s="11"/>
      <c r="B33" s="112"/>
      <c r="C33" s="112"/>
      <c r="D33" s="112"/>
      <c r="E33" s="114"/>
    </row>
    <row r="34" spans="1:5" ht="12.75">
      <c r="A34" s="11" t="s">
        <v>62</v>
      </c>
      <c r="B34" s="112"/>
      <c r="C34" s="112"/>
      <c r="D34" s="112"/>
      <c r="E34" s="114"/>
    </row>
    <row r="35" spans="2:5" ht="12.75">
      <c r="B35" s="112"/>
      <c r="C35" s="112"/>
      <c r="D35" s="112"/>
      <c r="E35" s="114"/>
    </row>
    <row r="36" spans="1:5" ht="12.75">
      <c r="A36" s="1" t="s">
        <v>63</v>
      </c>
      <c r="B36" s="112">
        <v>17261</v>
      </c>
      <c r="C36" s="112">
        <v>14197</v>
      </c>
      <c r="D36" s="112">
        <v>14350</v>
      </c>
      <c r="E36" s="114"/>
    </row>
    <row r="37" spans="1:6" ht="12.75">
      <c r="A37" s="6" t="s">
        <v>64</v>
      </c>
      <c r="B37" s="112">
        <v>84827</v>
      </c>
      <c r="C37" s="112">
        <v>87259</v>
      </c>
      <c r="D37" s="112">
        <v>71824</v>
      </c>
      <c r="E37" s="114"/>
      <c r="F37" s="4"/>
    </row>
    <row r="38" spans="1:6" ht="12.75">
      <c r="A38" s="6" t="s">
        <v>65</v>
      </c>
      <c r="B38" s="112">
        <v>1069</v>
      </c>
      <c r="C38" s="112">
        <v>440</v>
      </c>
      <c r="D38" s="112">
        <v>1189</v>
      </c>
      <c r="E38" s="114"/>
      <c r="F38" s="4"/>
    </row>
    <row r="39" spans="1:6" ht="12.75">
      <c r="A39" s="6" t="s">
        <v>66</v>
      </c>
      <c r="B39" s="112">
        <v>2994</v>
      </c>
      <c r="C39" s="112">
        <v>2068</v>
      </c>
      <c r="D39" s="112">
        <v>774</v>
      </c>
      <c r="E39" s="114"/>
      <c r="F39" s="4"/>
    </row>
    <row r="40" spans="1:6" ht="12.75">
      <c r="A40" s="6" t="s">
        <v>57</v>
      </c>
      <c r="B40" s="112">
        <v>5988</v>
      </c>
      <c r="C40" s="112">
        <v>1996</v>
      </c>
      <c r="D40" s="112">
        <v>21287</v>
      </c>
      <c r="E40" s="114"/>
      <c r="F40" s="4"/>
    </row>
    <row r="41" spans="1:6" ht="12.75">
      <c r="A41" s="5" t="s">
        <v>67</v>
      </c>
      <c r="B41" s="113">
        <v>8883</v>
      </c>
      <c r="C41" s="113">
        <v>8495</v>
      </c>
      <c r="D41" s="113">
        <v>9521</v>
      </c>
      <c r="E41" s="114"/>
      <c r="F41" s="4"/>
    </row>
    <row r="42" spans="1:5" ht="12.75">
      <c r="A42" s="6"/>
      <c r="B42" s="114"/>
      <c r="C42" s="114"/>
      <c r="D42" s="114"/>
      <c r="E42" s="114"/>
    </row>
    <row r="43" spans="1:7" ht="12.75">
      <c r="A43" s="8" t="s">
        <v>68</v>
      </c>
      <c r="B43" s="114">
        <f>SUM(B36:B42)</f>
        <v>121022</v>
      </c>
      <c r="C43" s="114">
        <f>SUM(C36:C42)</f>
        <v>114455</v>
      </c>
      <c r="D43" s="114">
        <f>SUM(D36:D42)</f>
        <v>118945</v>
      </c>
      <c r="E43" s="114"/>
      <c r="F43" s="4"/>
      <c r="G43" s="4"/>
    </row>
    <row r="44" spans="1:5" ht="12.75">
      <c r="A44" s="7"/>
      <c r="B44" s="114"/>
      <c r="C44" s="114"/>
      <c r="D44" s="114"/>
      <c r="E44" s="114"/>
    </row>
    <row r="45" spans="1:6" ht="13.5" thickBot="1">
      <c r="A45" s="17" t="s">
        <v>69</v>
      </c>
      <c r="B45" s="119">
        <f>B32+B43</f>
        <v>464514</v>
      </c>
      <c r="C45" s="119">
        <f>C32+C43</f>
        <v>429815</v>
      </c>
      <c r="D45" s="119">
        <f>D32+D43</f>
        <v>438325</v>
      </c>
      <c r="E45" s="114"/>
      <c r="F45" s="4"/>
    </row>
    <row r="46" spans="1:7" ht="12.75">
      <c r="A46" s="8"/>
      <c r="B46" s="114"/>
      <c r="C46" s="114"/>
      <c r="D46" s="114"/>
      <c r="E46" s="114"/>
      <c r="F46" s="4"/>
      <c r="G46" s="4"/>
    </row>
    <row r="47" spans="2:5" ht="12.75">
      <c r="B47" s="114"/>
      <c r="C47" s="114"/>
      <c r="D47" s="114"/>
      <c r="E47" s="117"/>
    </row>
    <row r="48" spans="1:5" ht="12.75">
      <c r="A48" s="8"/>
      <c r="B48" s="115"/>
      <c r="E48" s="115"/>
    </row>
    <row r="49" spans="1:5" ht="12.75">
      <c r="A49" s="8"/>
      <c r="B49" s="115"/>
      <c r="E49" s="18"/>
    </row>
    <row r="50" spans="1:5" ht="12.75">
      <c r="A50" s="371" t="s">
        <v>21</v>
      </c>
      <c r="B50" s="118" t="str">
        <f>+B6</f>
        <v>9/2008</v>
      </c>
      <c r="C50" s="118" t="str">
        <f>+C6</f>
        <v>9/2007</v>
      </c>
      <c r="D50" s="118" t="str">
        <f>+D6</f>
        <v>12/2007</v>
      </c>
      <c r="E50" s="258"/>
    </row>
    <row r="51" spans="1:5" ht="12.75">
      <c r="A51" s="12"/>
      <c r="B51" s="115"/>
      <c r="E51" s="117"/>
    </row>
    <row r="52" spans="1:5" ht="12.75">
      <c r="A52" s="11" t="s">
        <v>70</v>
      </c>
      <c r="B52" s="115"/>
      <c r="E52" s="117"/>
    </row>
    <row r="53" spans="2:5" ht="12.75">
      <c r="B53" s="115"/>
      <c r="E53" s="117"/>
    </row>
    <row r="54" spans="1:5" ht="12.75">
      <c r="A54" s="3" t="s">
        <v>71</v>
      </c>
      <c r="B54" s="115"/>
      <c r="E54" s="117"/>
    </row>
    <row r="55" spans="2:5" ht="12.75">
      <c r="B55" s="115"/>
      <c r="E55" s="117"/>
    </row>
    <row r="56" spans="1:5" ht="12.75">
      <c r="A56" s="375" t="s">
        <v>72</v>
      </c>
      <c r="B56" s="115"/>
      <c r="E56" s="117"/>
    </row>
    <row r="57" spans="1:5" ht="12.75">
      <c r="A57" s="15" t="s">
        <v>73</v>
      </c>
      <c r="B57" s="112">
        <v>19399</v>
      </c>
      <c r="C57" s="112">
        <v>19376</v>
      </c>
      <c r="D57" s="112">
        <v>19392</v>
      </c>
      <c r="E57" s="114"/>
    </row>
    <row r="58" spans="1:5" ht="12.75">
      <c r="A58" s="15" t="s">
        <v>74</v>
      </c>
      <c r="B58" s="112">
        <v>50673</v>
      </c>
      <c r="C58" s="112">
        <v>50115</v>
      </c>
      <c r="D58" s="112">
        <v>50474</v>
      </c>
      <c r="E58" s="114"/>
    </row>
    <row r="59" spans="1:5" ht="12.75">
      <c r="A59" s="15" t="s">
        <v>75</v>
      </c>
      <c r="B59" s="112">
        <v>-757</v>
      </c>
      <c r="C59" s="112">
        <v>-3</v>
      </c>
      <c r="D59" s="112">
        <v>14055</v>
      </c>
      <c r="E59" s="114"/>
    </row>
    <row r="60" spans="1:5" ht="12.75">
      <c r="A60" s="15" t="s">
        <v>76</v>
      </c>
      <c r="B60" s="112">
        <v>97556</v>
      </c>
      <c r="C60" s="112">
        <v>86166</v>
      </c>
      <c r="D60" s="112">
        <v>86327</v>
      </c>
      <c r="E60" s="114"/>
    </row>
    <row r="61" spans="1:6" ht="12.75">
      <c r="A61" s="19" t="s">
        <v>35</v>
      </c>
      <c r="B61" s="113">
        <v>38432</v>
      </c>
      <c r="C61" s="113">
        <v>24278</v>
      </c>
      <c r="D61" s="113">
        <v>31909</v>
      </c>
      <c r="E61" s="114"/>
      <c r="F61" s="4"/>
    </row>
    <row r="62" spans="1:5" ht="12.75">
      <c r="A62" s="10"/>
      <c r="B62" s="114">
        <f>SUM(B57:B61)</f>
        <v>205303</v>
      </c>
      <c r="C62" s="114">
        <f>SUM(C57:C61)</f>
        <v>179932</v>
      </c>
      <c r="D62" s="114">
        <f>SUM(D57:D61)</f>
        <v>202157</v>
      </c>
      <c r="E62" s="114"/>
    </row>
    <row r="63" spans="1:6" ht="12.75">
      <c r="A63" s="5" t="s">
        <v>38</v>
      </c>
      <c r="B63" s="113">
        <v>189</v>
      </c>
      <c r="C63" s="113">
        <v>186</v>
      </c>
      <c r="D63" s="113">
        <v>187</v>
      </c>
      <c r="E63" s="114"/>
      <c r="F63" s="4"/>
    </row>
    <row r="64" spans="1:5" ht="12.75">
      <c r="A64" s="8"/>
      <c r="B64" s="114"/>
      <c r="C64" s="114"/>
      <c r="D64" s="114"/>
      <c r="E64" s="114"/>
    </row>
    <row r="65" spans="1:5" ht="12.75">
      <c r="A65" s="11" t="s">
        <v>77</v>
      </c>
      <c r="B65" s="112">
        <f>+B63+B62</f>
        <v>205492</v>
      </c>
      <c r="C65" s="112">
        <f>+C63+C62</f>
        <v>180118</v>
      </c>
      <c r="D65" s="112">
        <f>+D63+D62</f>
        <v>202344</v>
      </c>
      <c r="E65" s="114"/>
    </row>
    <row r="66" spans="1:5" ht="12.75">
      <c r="A66" s="11"/>
      <c r="B66" s="112"/>
      <c r="C66" s="112"/>
      <c r="D66" s="112"/>
      <c r="E66" s="114"/>
    </row>
    <row r="67" spans="1:5" ht="12.75">
      <c r="A67" s="11" t="s">
        <v>78</v>
      </c>
      <c r="B67" s="112"/>
      <c r="C67" s="112"/>
      <c r="D67" s="112"/>
      <c r="E67" s="114"/>
    </row>
    <row r="68" spans="1:5" ht="12.75">
      <c r="A68" s="20"/>
      <c r="B68" s="112"/>
      <c r="C68" s="112"/>
      <c r="D68" s="112"/>
      <c r="E68" s="114"/>
    </row>
    <row r="69" spans="1:5" ht="12.75">
      <c r="A69" s="6" t="s">
        <v>79</v>
      </c>
      <c r="B69" s="112"/>
      <c r="C69" s="112"/>
      <c r="D69" s="112"/>
      <c r="E69" s="114"/>
    </row>
    <row r="70" spans="1:5" ht="12.75">
      <c r="A70" s="15" t="s">
        <v>80</v>
      </c>
      <c r="B70" s="112">
        <v>29952</v>
      </c>
      <c r="C70" s="112">
        <v>29504</v>
      </c>
      <c r="D70" s="112">
        <v>29842</v>
      </c>
      <c r="E70" s="114"/>
    </row>
    <row r="71" spans="1:5" ht="12.75">
      <c r="A71" s="15" t="s">
        <v>81</v>
      </c>
      <c r="B71" s="112">
        <v>632</v>
      </c>
      <c r="C71" s="112">
        <v>510</v>
      </c>
      <c r="D71" s="112">
        <v>542</v>
      </c>
      <c r="E71" s="114"/>
    </row>
    <row r="72" spans="1:5" ht="12.75">
      <c r="A72" s="15" t="s">
        <v>82</v>
      </c>
      <c r="B72" s="112">
        <v>1128</v>
      </c>
      <c r="C72" s="112">
        <v>928</v>
      </c>
      <c r="D72" s="112">
        <v>953</v>
      </c>
      <c r="E72" s="114"/>
    </row>
    <row r="73" spans="1:5" ht="12.75">
      <c r="A73" s="15" t="s">
        <v>83</v>
      </c>
      <c r="B73" s="112">
        <v>78425</v>
      </c>
      <c r="C73" s="112">
        <v>65276</v>
      </c>
      <c r="D73" s="112">
        <v>81411</v>
      </c>
      <c r="E73" s="114"/>
    </row>
    <row r="74" spans="1:5" ht="12.75">
      <c r="A74" s="19" t="s">
        <v>84</v>
      </c>
      <c r="B74" s="113">
        <v>870</v>
      </c>
      <c r="C74" s="113">
        <v>488</v>
      </c>
      <c r="D74" s="113">
        <v>500</v>
      </c>
      <c r="E74" s="114"/>
    </row>
    <row r="75" spans="2:6" ht="12.75">
      <c r="B75" s="116">
        <f>SUM(B70:B74)</f>
        <v>111007</v>
      </c>
      <c r="C75" s="116">
        <f>SUM(C70:C74)</f>
        <v>96706</v>
      </c>
      <c r="D75" s="116">
        <f>SUM(D70:D74)</f>
        <v>113248</v>
      </c>
      <c r="E75" s="114"/>
      <c r="F75" s="4"/>
    </row>
    <row r="76" spans="1:5" ht="12.75">
      <c r="A76" s="6" t="s">
        <v>85</v>
      </c>
      <c r="B76" s="112"/>
      <c r="C76" s="112"/>
      <c r="D76" s="112"/>
      <c r="E76" s="114"/>
    </row>
    <row r="77" spans="1:5" ht="12.75">
      <c r="A77" s="15" t="s">
        <v>83</v>
      </c>
      <c r="B77" s="112">
        <v>54092</v>
      </c>
      <c r="C77" s="112">
        <v>56335</v>
      </c>
      <c r="D77" s="112">
        <v>35757</v>
      </c>
      <c r="E77" s="114"/>
    </row>
    <row r="78" spans="1:5" ht="12.75">
      <c r="A78" s="15" t="s">
        <v>86</v>
      </c>
      <c r="B78" s="112">
        <v>92601</v>
      </c>
      <c r="C78" s="112">
        <v>95022</v>
      </c>
      <c r="D78" s="112">
        <v>85183</v>
      </c>
      <c r="E78" s="114"/>
    </row>
    <row r="79" spans="1:5" ht="12.75">
      <c r="A79" s="15" t="s">
        <v>87</v>
      </c>
      <c r="B79" s="112">
        <v>1078</v>
      </c>
      <c r="C79" s="112">
        <v>440</v>
      </c>
      <c r="D79" s="112">
        <v>897</v>
      </c>
      <c r="E79" s="114"/>
    </row>
    <row r="80" spans="1:5" ht="12.75">
      <c r="A80" s="15" t="s">
        <v>88</v>
      </c>
      <c r="B80" s="112">
        <v>244</v>
      </c>
      <c r="C80" s="112">
        <v>1044</v>
      </c>
      <c r="D80" s="112">
        <v>794</v>
      </c>
      <c r="E80" s="114"/>
    </row>
    <row r="81" spans="1:7" ht="12.75">
      <c r="A81" s="19" t="s">
        <v>82</v>
      </c>
      <c r="B81" s="113">
        <v>0</v>
      </c>
      <c r="C81" s="113">
        <v>150</v>
      </c>
      <c r="D81" s="113">
        <v>102</v>
      </c>
      <c r="E81" s="114"/>
      <c r="F81" s="4"/>
      <c r="G81" s="4"/>
    </row>
    <row r="82" spans="1:6" ht="12.75">
      <c r="A82" s="7"/>
      <c r="B82" s="116">
        <f>SUM(B77:B81)</f>
        <v>148015</v>
      </c>
      <c r="C82" s="116">
        <f>SUM(C77:C81)</f>
        <v>152991</v>
      </c>
      <c r="D82" s="116">
        <f>SUM(D77:D81)</f>
        <v>122733</v>
      </c>
      <c r="E82" s="114"/>
      <c r="F82" s="4"/>
    </row>
    <row r="83" spans="1:5" ht="12.75">
      <c r="A83" s="7"/>
      <c r="B83" s="112"/>
      <c r="C83" s="112"/>
      <c r="D83" s="112"/>
      <c r="E83" s="114"/>
    </row>
    <row r="84" spans="1:6" ht="12.75">
      <c r="A84" s="8" t="s">
        <v>89</v>
      </c>
      <c r="B84" s="114">
        <f>+B75+B82</f>
        <v>259022</v>
      </c>
      <c r="C84" s="114">
        <f>+C75+C82</f>
        <v>249697</v>
      </c>
      <c r="D84" s="114">
        <f>+D75+D82</f>
        <v>235981</v>
      </c>
      <c r="E84" s="114"/>
      <c r="F84" s="4"/>
    </row>
    <row r="85" spans="1:5" ht="12.75">
      <c r="A85" s="12"/>
      <c r="B85" s="112"/>
      <c r="C85" s="112"/>
      <c r="D85" s="112"/>
      <c r="E85" s="114"/>
    </row>
    <row r="86" spans="1:6" ht="13.5" thickBot="1">
      <c r="A86" s="17" t="s">
        <v>90</v>
      </c>
      <c r="B86" s="119">
        <f>B62+B63+B84</f>
        <v>464514</v>
      </c>
      <c r="C86" s="119">
        <f>C62+C63+C84</f>
        <v>429815</v>
      </c>
      <c r="D86" s="119">
        <f>D62+D63+D84</f>
        <v>438325</v>
      </c>
      <c r="E86" s="18"/>
      <c r="F86" s="4"/>
    </row>
    <row r="87" spans="1:2" ht="12.75">
      <c r="A87" s="2"/>
      <c r="B87" s="304"/>
    </row>
    <row r="88" ht="12.75">
      <c r="B88" s="115"/>
    </row>
    <row r="89" spans="1:2" ht="12.75">
      <c r="A89" s="2"/>
      <c r="B89" s="2"/>
    </row>
  </sheetData>
  <printOptions/>
  <pageMargins left="0.99" right="0.27" top="0.984251968503937" bottom="0" header="0.77" footer="0.4921259845"/>
  <pageSetup fitToHeight="7" orientation="portrait" paperSize="9" scale="94" r:id="rId1"/>
  <rowBreaks count="1" manualBreakCount="1">
    <brk id="47" max="6" man="1"/>
  </rowBreaks>
</worksheet>
</file>

<file path=xl/worksheets/sheet3.xml><?xml version="1.0" encoding="utf-8"?>
<worksheet xmlns="http://schemas.openxmlformats.org/spreadsheetml/2006/main" xmlns:r="http://schemas.openxmlformats.org/officeDocument/2006/relationships">
  <sheetPr>
    <pageSetUpPr fitToPage="1"/>
  </sheetPr>
  <dimension ref="A1:BI82"/>
  <sheetViews>
    <sheetView workbookViewId="0" topLeftCell="A29">
      <selection activeCell="A38" sqref="A38"/>
    </sheetView>
  </sheetViews>
  <sheetFormatPr defaultColWidth="9.140625" defaultRowHeight="12.75"/>
  <cols>
    <col min="1" max="1" width="58.8515625" style="21" customWidth="1"/>
    <col min="2" max="4" width="12.28125" style="121" customWidth="1"/>
    <col min="5" max="16384" width="9.140625" style="21" customWidth="1"/>
  </cols>
  <sheetData>
    <row r="1" spans="1:5" ht="12.75">
      <c r="A1" s="35" t="s">
        <v>2</v>
      </c>
      <c r="E1" s="32"/>
    </row>
    <row r="2" spans="1:5" ht="12.75">
      <c r="A2" s="35"/>
      <c r="E2" s="32"/>
    </row>
    <row r="3" spans="1:5" ht="12.75">
      <c r="A3" s="35"/>
      <c r="E3" s="32"/>
    </row>
    <row r="4" spans="1:5" ht="12.75">
      <c r="A4" s="376" t="s">
        <v>91</v>
      </c>
      <c r="B4" s="134"/>
      <c r="C4" s="134"/>
      <c r="D4" s="134"/>
      <c r="E4" s="32"/>
    </row>
    <row r="5" spans="1:5" ht="12.75">
      <c r="A5" s="23"/>
      <c r="E5" s="32"/>
    </row>
    <row r="6" spans="1:5" ht="12.75">
      <c r="A6" s="377" t="s">
        <v>21</v>
      </c>
      <c r="B6" s="118" t="s">
        <v>18</v>
      </c>
      <c r="C6" s="118" t="s">
        <v>19</v>
      </c>
      <c r="D6" s="118" t="s">
        <v>12</v>
      </c>
      <c r="E6" s="258"/>
    </row>
    <row r="7" spans="1:5" ht="12.75">
      <c r="A7" s="23"/>
      <c r="E7" s="272"/>
    </row>
    <row r="8" spans="1:5" ht="12.75">
      <c r="A8" s="24" t="s">
        <v>92</v>
      </c>
      <c r="E8" s="272"/>
    </row>
    <row r="9" spans="1:5" ht="12.75">
      <c r="A9" s="24"/>
      <c r="E9" s="272"/>
    </row>
    <row r="10" spans="1:5" ht="12.75">
      <c r="A10" s="25" t="s">
        <v>35</v>
      </c>
      <c r="B10" s="202">
        <v>38436</v>
      </c>
      <c r="C10" s="202">
        <v>24532</v>
      </c>
      <c r="D10" s="202">
        <v>32167</v>
      </c>
      <c r="E10" s="127"/>
    </row>
    <row r="11" spans="1:5" ht="12.75">
      <c r="A11" s="24" t="s">
        <v>93</v>
      </c>
      <c r="B11" s="223"/>
      <c r="C11" s="223"/>
      <c r="D11" s="223"/>
      <c r="E11" s="272"/>
    </row>
    <row r="12" spans="1:7" ht="12.75">
      <c r="A12" s="28" t="s">
        <v>34</v>
      </c>
      <c r="B12" s="125">
        <v>8745</v>
      </c>
      <c r="C12" s="125">
        <v>9074</v>
      </c>
      <c r="D12" s="125">
        <v>12291</v>
      </c>
      <c r="E12" s="127"/>
      <c r="F12" s="227"/>
      <c r="G12" s="32"/>
    </row>
    <row r="13" spans="1:7" ht="12.75">
      <c r="A13" s="28" t="s">
        <v>94</v>
      </c>
      <c r="B13" s="125">
        <v>28067</v>
      </c>
      <c r="C13" s="125">
        <v>24540</v>
      </c>
      <c r="D13" s="125">
        <v>33432</v>
      </c>
      <c r="E13" s="127"/>
      <c r="F13" s="227"/>
      <c r="G13" s="32"/>
    </row>
    <row r="14" spans="1:7" ht="12.75">
      <c r="A14" s="28" t="s">
        <v>95</v>
      </c>
      <c r="B14" s="125">
        <v>3436</v>
      </c>
      <c r="C14" s="125">
        <v>3070</v>
      </c>
      <c r="D14" s="125">
        <v>4317</v>
      </c>
      <c r="E14" s="127"/>
      <c r="F14" s="227"/>
      <c r="G14" s="32"/>
    </row>
    <row r="15" spans="1:7" ht="12.75">
      <c r="A15" s="28" t="s">
        <v>96</v>
      </c>
      <c r="B15" s="125">
        <v>81</v>
      </c>
      <c r="C15" s="125">
        <v>2215</v>
      </c>
      <c r="D15" s="125">
        <v>2947</v>
      </c>
      <c r="E15" s="32"/>
      <c r="F15" s="227"/>
      <c r="G15" s="32"/>
    </row>
    <row r="16" spans="1:7" ht="12.75">
      <c r="A16" s="28" t="s">
        <v>97</v>
      </c>
      <c r="B16" s="125">
        <v>-14258</v>
      </c>
      <c r="C16" s="125"/>
      <c r="D16" s="125"/>
      <c r="E16" s="32"/>
      <c r="F16" s="227"/>
      <c r="G16" s="32"/>
    </row>
    <row r="17" spans="1:7" s="97" customFormat="1" ht="12.75">
      <c r="A17" s="33" t="s">
        <v>53</v>
      </c>
      <c r="B17" s="224">
        <v>-906</v>
      </c>
      <c r="C17" s="224">
        <f>-425-624+157+446-137</f>
        <v>-583</v>
      </c>
      <c r="D17" s="224">
        <f>-525-919+192+612-219</f>
        <v>-859</v>
      </c>
      <c r="E17" s="221"/>
      <c r="F17" s="30"/>
      <c r="G17" s="269"/>
    </row>
    <row r="18" spans="1:5" ht="25.5">
      <c r="A18" s="378" t="s">
        <v>98</v>
      </c>
      <c r="B18" s="124">
        <f>SUM(B10:B17)</f>
        <v>63601</v>
      </c>
      <c r="C18" s="219">
        <f>SUM(C10:C17)</f>
        <v>62848</v>
      </c>
      <c r="D18" s="219">
        <f>SUM(D10:D17)</f>
        <v>84295</v>
      </c>
      <c r="E18" s="273"/>
    </row>
    <row r="19" spans="2:6" ht="12.75">
      <c r="B19" s="124"/>
      <c r="C19" s="219"/>
      <c r="D19" s="219"/>
      <c r="E19" s="273"/>
      <c r="F19" s="22"/>
    </row>
    <row r="20" spans="1:5" ht="12.75">
      <c r="A20" s="27" t="s">
        <v>99</v>
      </c>
      <c r="B20" s="124"/>
      <c r="C20" s="219"/>
      <c r="D20" s="219"/>
      <c r="E20" s="273"/>
    </row>
    <row r="21" spans="1:5" ht="12.75">
      <c r="A21" s="28" t="s">
        <v>100</v>
      </c>
      <c r="B21" s="125">
        <v>-14113</v>
      </c>
      <c r="C21" s="202">
        <v>-17965</v>
      </c>
      <c r="D21" s="202">
        <v>-4903</v>
      </c>
      <c r="E21" s="128"/>
    </row>
    <row r="22" spans="1:5" ht="12.75">
      <c r="A22" s="28" t="s">
        <v>101</v>
      </c>
      <c r="B22" s="125">
        <v>-2925</v>
      </c>
      <c r="C22" s="202">
        <v>-6135</v>
      </c>
      <c r="D22" s="202">
        <v>-6824</v>
      </c>
      <c r="E22" s="128"/>
    </row>
    <row r="23" spans="1:5" ht="12.75">
      <c r="A23" s="29" t="s">
        <v>102</v>
      </c>
      <c r="B23" s="224">
        <v>8525</v>
      </c>
      <c r="C23" s="123">
        <v>6385</v>
      </c>
      <c r="D23" s="123">
        <v>-1450</v>
      </c>
      <c r="E23" s="127"/>
    </row>
    <row r="24" spans="1:5" ht="12.75">
      <c r="A24" s="30" t="s">
        <v>99</v>
      </c>
      <c r="B24" s="128">
        <f>SUM(B21:B23)</f>
        <v>-8513</v>
      </c>
      <c r="C24" s="221">
        <f>SUM(C21:C23)</f>
        <v>-17715</v>
      </c>
      <c r="D24" s="221">
        <f>SUM(D21:D23)</f>
        <v>-13177</v>
      </c>
      <c r="E24" s="127"/>
    </row>
    <row r="25" spans="1:5" ht="12.75">
      <c r="A25" s="27"/>
      <c r="B25" s="124"/>
      <c r="C25" s="219"/>
      <c r="D25" s="219"/>
      <c r="E25" s="273"/>
    </row>
    <row r="26" spans="1:5" ht="12.75">
      <c r="A26" s="25" t="s">
        <v>103</v>
      </c>
      <c r="B26" s="125">
        <v>-3554</v>
      </c>
      <c r="C26" s="202">
        <v>-2424</v>
      </c>
      <c r="D26" s="202">
        <v>-5104</v>
      </c>
      <c r="E26" s="127"/>
    </row>
    <row r="27" spans="1:5" ht="12.75">
      <c r="A27" s="25" t="s">
        <v>104</v>
      </c>
      <c r="B27" s="125">
        <v>1093</v>
      </c>
      <c r="C27" s="202">
        <v>747</v>
      </c>
      <c r="D27" s="202">
        <v>1460</v>
      </c>
      <c r="E27" s="127"/>
    </row>
    <row r="28" spans="1:5" ht="12.75">
      <c r="A28" s="26" t="s">
        <v>105</v>
      </c>
      <c r="B28" s="224">
        <v>-10858</v>
      </c>
      <c r="C28" s="123">
        <v>-9056</v>
      </c>
      <c r="D28" s="123">
        <v>-12041</v>
      </c>
      <c r="E28" s="127"/>
    </row>
    <row r="29" spans="2:5" ht="12.75">
      <c r="B29" s="125"/>
      <c r="C29" s="202"/>
      <c r="D29" s="202"/>
      <c r="E29" s="127"/>
    </row>
    <row r="30" spans="1:5" ht="12.75">
      <c r="A30" s="24" t="s">
        <v>106</v>
      </c>
      <c r="B30" s="124">
        <f>SUM(B26:B28)+B24+B18</f>
        <v>41769</v>
      </c>
      <c r="C30" s="219">
        <f>SUM(C26:C28)+C24+C18</f>
        <v>34400</v>
      </c>
      <c r="D30" s="219">
        <f>SUM(D26:D28)+D24+D18</f>
        <v>55433</v>
      </c>
      <c r="E30" s="273"/>
    </row>
    <row r="31" spans="1:5" ht="12.75">
      <c r="A31" s="21" t="s">
        <v>1</v>
      </c>
      <c r="B31" s="202"/>
      <c r="C31" s="202"/>
      <c r="D31" s="202"/>
      <c r="E31" s="127"/>
    </row>
    <row r="32" spans="1:5" ht="12.75">
      <c r="A32" s="24" t="s">
        <v>107</v>
      </c>
      <c r="B32" s="202"/>
      <c r="C32" s="202"/>
      <c r="D32" s="202"/>
      <c r="E32" s="127"/>
    </row>
    <row r="33" spans="1:8" ht="12.75">
      <c r="A33" s="28" t="s">
        <v>108</v>
      </c>
      <c r="B33" s="202">
        <v>-420</v>
      </c>
      <c r="C33" s="202">
        <v>-39716</v>
      </c>
      <c r="D33" s="202">
        <v>-37050</v>
      </c>
      <c r="E33" s="127"/>
      <c r="F33" s="227"/>
      <c r="G33" s="32"/>
      <c r="H33" s="32"/>
    </row>
    <row r="34" spans="1:8" ht="12.75">
      <c r="A34" s="31" t="s">
        <v>242</v>
      </c>
      <c r="B34" s="202"/>
      <c r="C34" s="202"/>
      <c r="D34" s="202">
        <v>1878</v>
      </c>
      <c r="E34" s="32"/>
      <c r="F34" s="32"/>
      <c r="G34" s="32"/>
      <c r="H34" s="32"/>
    </row>
    <row r="35" spans="1:8" ht="12.75">
      <c r="A35" s="31" t="s">
        <v>109</v>
      </c>
      <c r="B35" s="202">
        <v>-53285</v>
      </c>
      <c r="C35" s="202">
        <v>-32157</v>
      </c>
      <c r="D35" s="202">
        <v>-49109</v>
      </c>
      <c r="E35" s="127"/>
      <c r="F35" s="270"/>
      <c r="G35" s="32"/>
      <c r="H35" s="32"/>
    </row>
    <row r="36" spans="1:8" ht="12.75">
      <c r="A36" s="31" t="s">
        <v>110</v>
      </c>
      <c r="B36" s="202">
        <v>1734</v>
      </c>
      <c r="C36" s="202">
        <v>3777</v>
      </c>
      <c r="D36" s="202">
        <v>2261</v>
      </c>
      <c r="E36" s="127"/>
      <c r="F36" s="270"/>
      <c r="G36" s="32"/>
      <c r="H36" s="32"/>
    </row>
    <row r="37" spans="1:8" ht="12.75">
      <c r="A37" s="31" t="s">
        <v>111</v>
      </c>
      <c r="B37" s="202">
        <v>-110</v>
      </c>
      <c r="C37" s="202">
        <v>-75</v>
      </c>
      <c r="D37" s="202">
        <v>-147</v>
      </c>
      <c r="E37" s="221"/>
      <c r="F37" s="270"/>
      <c r="G37" s="32"/>
      <c r="H37" s="32"/>
    </row>
    <row r="38" spans="1:8" ht="12.75">
      <c r="A38" s="31" t="s">
        <v>112</v>
      </c>
      <c r="B38" s="202">
        <v>-6</v>
      </c>
      <c r="C38" s="202">
        <v>26</v>
      </c>
      <c r="D38" s="202">
        <v>1</v>
      </c>
      <c r="E38" s="221"/>
      <c r="F38" s="270"/>
      <c r="G38" s="32"/>
      <c r="H38" s="32"/>
    </row>
    <row r="39" spans="1:8" ht="12.75">
      <c r="A39" s="31" t="s">
        <v>113</v>
      </c>
      <c r="B39" s="202">
        <v>16813</v>
      </c>
      <c r="C39" s="202">
        <v>942</v>
      </c>
      <c r="D39" s="202">
        <v>1098</v>
      </c>
      <c r="E39" s="221"/>
      <c r="F39" s="270"/>
      <c r="G39" s="32"/>
      <c r="H39" s="32"/>
    </row>
    <row r="40" spans="1:8" ht="12.75">
      <c r="A40" s="29" t="s">
        <v>114</v>
      </c>
      <c r="B40" s="123">
        <v>3</v>
      </c>
      <c r="C40" s="123">
        <v>1</v>
      </c>
      <c r="D40" s="123">
        <v>4</v>
      </c>
      <c r="E40" s="127"/>
      <c r="F40" s="271"/>
      <c r="G40" s="32"/>
      <c r="H40" s="32"/>
    </row>
    <row r="41" spans="1:8" ht="12.75">
      <c r="A41" s="32"/>
      <c r="B41" s="221"/>
      <c r="C41" s="221"/>
      <c r="D41" s="221"/>
      <c r="E41" s="127"/>
      <c r="F41" s="32"/>
      <c r="G41" s="32"/>
      <c r="H41" s="32"/>
    </row>
    <row r="42" spans="1:61" ht="12.75">
      <c r="A42" s="24" t="s">
        <v>115</v>
      </c>
      <c r="B42" s="219">
        <f>SUM(B33:B40)</f>
        <v>-35271</v>
      </c>
      <c r="C42" s="219">
        <f>SUM(C33:C40)</f>
        <v>-67202</v>
      </c>
      <c r="D42" s="219">
        <f>SUM(D33:D40)</f>
        <v>-81064</v>
      </c>
      <c r="E42" s="273"/>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row>
    <row r="43" spans="2:61" ht="12.75">
      <c r="B43" s="122"/>
      <c r="C43" s="122"/>
      <c r="D43" s="122"/>
      <c r="E43" s="127"/>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row>
    <row r="44" spans="1:61" ht="12.75">
      <c r="A44" s="24" t="s">
        <v>116</v>
      </c>
      <c r="B44" s="122"/>
      <c r="C44" s="122"/>
      <c r="D44" s="122"/>
      <c r="E44" s="127"/>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row>
    <row r="45" spans="1:61" ht="12.75">
      <c r="A45" s="31" t="s">
        <v>117</v>
      </c>
      <c r="B45" s="122">
        <v>206</v>
      </c>
      <c r="C45" s="122">
        <v>2561</v>
      </c>
      <c r="D45" s="122">
        <v>2936</v>
      </c>
      <c r="E45" s="127"/>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row>
    <row r="46" spans="1:61" ht="12.75">
      <c r="A46" s="31" t="s">
        <v>118</v>
      </c>
      <c r="B46" s="122">
        <v>7365</v>
      </c>
      <c r="C46" s="122">
        <v>24488</v>
      </c>
      <c r="D46" s="122">
        <v>23011</v>
      </c>
      <c r="E46" s="127"/>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row>
    <row r="47" spans="1:61" ht="12.75">
      <c r="A47" s="31" t="s">
        <v>119</v>
      </c>
      <c r="B47" s="122">
        <v>20000</v>
      </c>
      <c r="C47" s="122">
        <v>30000</v>
      </c>
      <c r="D47" s="122">
        <v>50302</v>
      </c>
      <c r="E47" s="127"/>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row>
    <row r="48" spans="1:61" ht="12.75">
      <c r="A48" s="31" t="s">
        <v>120</v>
      </c>
      <c r="B48" s="122">
        <v>-11864</v>
      </c>
      <c r="C48" s="122">
        <v>-17092</v>
      </c>
      <c r="D48" s="122">
        <v>-39909</v>
      </c>
      <c r="E48" s="127"/>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row>
    <row r="49" spans="1:61" ht="12.75">
      <c r="A49" s="29" t="s">
        <v>121</v>
      </c>
      <c r="B49" s="126">
        <v>-21315</v>
      </c>
      <c r="C49" s="126">
        <v>-21361</v>
      </c>
      <c r="D49" s="126">
        <v>-21360</v>
      </c>
      <c r="E49" s="127"/>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row>
    <row r="50" spans="1:61" ht="12.75">
      <c r="A50" s="32"/>
      <c r="B50" s="127"/>
      <c r="C50" s="127"/>
      <c r="D50" s="127"/>
      <c r="E50" s="127"/>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row>
    <row r="51" spans="1:61" ht="12.75">
      <c r="A51" s="24" t="s">
        <v>122</v>
      </c>
      <c r="B51" s="124">
        <f>SUM(B45:B49)</f>
        <v>-5608</v>
      </c>
      <c r="C51" s="124">
        <f>SUM(C45:C49)</f>
        <v>18596</v>
      </c>
      <c r="D51" s="124">
        <f>SUM(D45:D49)</f>
        <v>14980</v>
      </c>
      <c r="E51" s="273"/>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row>
    <row r="52" spans="1:61" ht="12.75">
      <c r="A52" s="24"/>
      <c r="B52" s="122"/>
      <c r="C52" s="122"/>
      <c r="D52" s="122"/>
      <c r="E52" s="127"/>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row>
    <row r="53" spans="1:61" ht="12.75">
      <c r="A53" s="24" t="s">
        <v>123</v>
      </c>
      <c r="B53" s="124">
        <f>+B51+B42+B30</f>
        <v>890</v>
      </c>
      <c r="C53" s="124">
        <f>+C51+C42+C30</f>
        <v>-14206</v>
      </c>
      <c r="D53" s="124">
        <f>+D51+D42+D30</f>
        <v>-10651</v>
      </c>
      <c r="E53" s="273"/>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row>
    <row r="54" spans="1:61" ht="12.75">
      <c r="A54" s="28" t="s">
        <v>124</v>
      </c>
      <c r="B54" s="128">
        <v>14008</v>
      </c>
      <c r="C54" s="128">
        <v>24790</v>
      </c>
      <c r="D54" s="128">
        <v>24790</v>
      </c>
      <c r="E54" s="128"/>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row>
    <row r="55" spans="1:61" ht="12.75">
      <c r="A55" s="227" t="s">
        <v>125</v>
      </c>
      <c r="B55" s="127">
        <v>-35</v>
      </c>
      <c r="C55" s="127">
        <v>-92</v>
      </c>
      <c r="D55" s="127">
        <v>-131</v>
      </c>
      <c r="E55" s="127"/>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row>
    <row r="56" spans="1:61" s="229" customFormat="1" ht="12.75">
      <c r="A56" s="33" t="s">
        <v>126</v>
      </c>
      <c r="B56" s="224">
        <v>8</v>
      </c>
      <c r="C56" s="224">
        <v>-1</v>
      </c>
      <c r="D56" s="228"/>
      <c r="E56" s="127"/>
      <c r="F56" s="296"/>
      <c r="G56" s="296"/>
      <c r="H56" s="296"/>
      <c r="I56" s="296"/>
      <c r="J56" s="296"/>
      <c r="K56" s="296"/>
      <c r="L56" s="296"/>
      <c r="M56" s="296"/>
      <c r="N56" s="296"/>
      <c r="O56" s="296"/>
      <c r="P56" s="296"/>
      <c r="Q56" s="296"/>
      <c r="R56" s="296"/>
      <c r="S56" s="296"/>
      <c r="T56" s="296"/>
      <c r="U56" s="296"/>
      <c r="V56" s="296"/>
      <c r="W56" s="296"/>
      <c r="X56" s="296"/>
      <c r="Y56" s="296"/>
      <c r="Z56" s="296"/>
      <c r="AA56" s="296"/>
      <c r="AB56" s="296"/>
      <c r="AC56" s="296"/>
      <c r="AD56" s="296"/>
      <c r="AE56" s="296"/>
      <c r="AF56" s="296"/>
      <c r="AG56" s="296"/>
      <c r="AH56" s="296"/>
      <c r="AI56" s="296"/>
      <c r="AJ56" s="296"/>
      <c r="AK56" s="296"/>
      <c r="AL56" s="296"/>
      <c r="AM56" s="296"/>
      <c r="AN56" s="296"/>
      <c r="AO56" s="296"/>
      <c r="AP56" s="296"/>
      <c r="AQ56" s="296"/>
      <c r="AR56" s="296"/>
      <c r="AS56" s="296"/>
      <c r="AT56" s="296"/>
      <c r="AU56" s="296"/>
      <c r="AV56" s="296"/>
      <c r="AW56" s="296"/>
      <c r="AX56" s="296"/>
      <c r="AY56" s="296"/>
      <c r="AZ56" s="296"/>
      <c r="BA56" s="296"/>
      <c r="BB56" s="296"/>
      <c r="BC56" s="296"/>
      <c r="BD56" s="296"/>
      <c r="BE56" s="296"/>
      <c r="BF56" s="296"/>
      <c r="BG56" s="296"/>
      <c r="BH56" s="296"/>
      <c r="BI56" s="296"/>
    </row>
    <row r="57" spans="1:61" ht="12.75">
      <c r="A57" s="34"/>
      <c r="B57" s="127"/>
      <c r="C57" s="127"/>
      <c r="D57" s="127"/>
      <c r="E57" s="127"/>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row>
    <row r="58" spans="1:61" ht="12.75">
      <c r="A58" s="24" t="s">
        <v>127</v>
      </c>
      <c r="B58" s="124">
        <f>SUM(B53:B56)</f>
        <v>14871</v>
      </c>
      <c r="C58" s="124">
        <f>SUM(C53:C56)</f>
        <v>10491</v>
      </c>
      <c r="D58" s="124">
        <f>SUM(D53:D55)</f>
        <v>14008</v>
      </c>
      <c r="E58" s="273"/>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row>
    <row r="59" spans="1:5" ht="12.75">
      <c r="A59" s="24"/>
      <c r="B59" s="124"/>
      <c r="C59" s="124"/>
      <c r="D59" s="124"/>
      <c r="E59" s="273"/>
    </row>
    <row r="60" spans="1:5" ht="12.75">
      <c r="A60" s="24"/>
      <c r="B60" s="124"/>
      <c r="C60" s="124"/>
      <c r="D60" s="124"/>
      <c r="E60" s="273"/>
    </row>
    <row r="61" spans="1:5" ht="12.75">
      <c r="A61" s="24" t="s">
        <v>128</v>
      </c>
      <c r="B61" s="124"/>
      <c r="C61" s="124"/>
      <c r="D61" s="124"/>
      <c r="E61" s="273"/>
    </row>
    <row r="62" spans="1:5" ht="12.75">
      <c r="A62" s="24"/>
      <c r="B62" s="124"/>
      <c r="C62" s="124"/>
      <c r="D62" s="124"/>
      <c r="E62" s="273"/>
    </row>
    <row r="63" spans="1:5" ht="12.75">
      <c r="A63" s="377" t="s">
        <v>21</v>
      </c>
      <c r="B63" s="118" t="str">
        <f>+B6</f>
        <v>9/2008</v>
      </c>
      <c r="C63" s="118" t="str">
        <f>+C6</f>
        <v>9/2007</v>
      </c>
      <c r="D63" s="118" t="s">
        <v>12</v>
      </c>
      <c r="E63" s="258"/>
    </row>
    <row r="64" spans="1:5" ht="12.75">
      <c r="A64" s="24"/>
      <c r="B64" s="124"/>
      <c r="C64" s="124"/>
      <c r="D64" s="124"/>
      <c r="E64" s="273"/>
    </row>
    <row r="65" spans="1:5" ht="12.75">
      <c r="A65" s="25" t="s">
        <v>129</v>
      </c>
      <c r="B65" s="122">
        <v>8883</v>
      </c>
      <c r="C65" s="122">
        <v>8495</v>
      </c>
      <c r="D65" s="122">
        <v>9521</v>
      </c>
      <c r="E65" s="127"/>
    </row>
    <row r="66" spans="1:5" ht="12.75">
      <c r="A66" s="26" t="s">
        <v>130</v>
      </c>
      <c r="B66" s="123">
        <v>5988</v>
      </c>
      <c r="C66" s="123">
        <v>1996</v>
      </c>
      <c r="D66" s="123">
        <v>4487</v>
      </c>
      <c r="E66" s="127"/>
    </row>
    <row r="67" spans="1:5" ht="12.75">
      <c r="A67" s="25" t="s">
        <v>131</v>
      </c>
      <c r="B67" s="124">
        <f>SUM(B65:B66)</f>
        <v>14871</v>
      </c>
      <c r="C67" s="124">
        <f>SUM(C65:C66)</f>
        <v>10491</v>
      </c>
      <c r="D67" s="124">
        <f>SUM(D65:D66)</f>
        <v>14008</v>
      </c>
      <c r="E67" s="273"/>
    </row>
    <row r="68" spans="2:4" ht="12.75">
      <c r="B68" s="122"/>
      <c r="C68" s="122"/>
      <c r="D68" s="122"/>
    </row>
    <row r="69" spans="1:4" ht="12.75">
      <c r="A69" s="1"/>
      <c r="B69" s="122"/>
      <c r="C69" s="122"/>
      <c r="D69" s="122"/>
    </row>
    <row r="82" spans="1:4" ht="12.75">
      <c r="A82" s="25"/>
      <c r="B82" s="122"/>
      <c r="C82" s="122"/>
      <c r="D82" s="122"/>
    </row>
  </sheetData>
  <printOptions/>
  <pageMargins left="0.75" right="0.75" top="0.44" bottom="0.39" header="0.4921259845" footer="0.22"/>
  <pageSetup fitToHeight="1" fitToWidth="1" horizontalDpi="1200" verticalDpi="1200" orientation="portrait" paperSize="9" scale="87" r:id="rId1"/>
</worksheet>
</file>

<file path=xl/worksheets/sheet4.xml><?xml version="1.0" encoding="utf-8"?>
<worksheet xmlns="http://schemas.openxmlformats.org/spreadsheetml/2006/main" xmlns:r="http://schemas.openxmlformats.org/officeDocument/2006/relationships">
  <sheetPr>
    <pageSetUpPr fitToPage="1"/>
  </sheetPr>
  <dimension ref="A1:J51"/>
  <sheetViews>
    <sheetView zoomScale="80" zoomScaleNormal="80" workbookViewId="0" topLeftCell="A4">
      <selection activeCell="F8" sqref="F8"/>
    </sheetView>
  </sheetViews>
  <sheetFormatPr defaultColWidth="9.140625" defaultRowHeight="12.75"/>
  <cols>
    <col min="1" max="1" width="34.421875" style="252" customWidth="1"/>
    <col min="2" max="2" width="10.7109375" style="252" customWidth="1"/>
    <col min="3" max="3" width="12.28125" style="252" customWidth="1"/>
    <col min="4" max="4" width="13.140625" style="252" customWidth="1"/>
    <col min="5" max="5" width="11.421875" style="252" customWidth="1"/>
    <col min="6" max="6" width="16.8515625" style="252" customWidth="1"/>
    <col min="7" max="7" width="11.140625" style="252" customWidth="1"/>
    <col min="8" max="8" width="12.8515625" style="252" customWidth="1"/>
    <col min="9" max="9" width="13.00390625" style="252" customWidth="1"/>
    <col min="10" max="10" width="15.7109375" style="252" customWidth="1"/>
    <col min="11" max="16384" width="11.421875" style="252" customWidth="1"/>
  </cols>
  <sheetData>
    <row r="1" spans="1:9" ht="12.75" customHeight="1">
      <c r="A1" s="169" t="s">
        <v>2</v>
      </c>
      <c r="C1" s="340"/>
      <c r="D1" s="342"/>
      <c r="E1" s="342"/>
      <c r="F1" s="342"/>
      <c r="G1" s="342"/>
      <c r="H1" s="342"/>
      <c r="I1" s="342"/>
    </row>
    <row r="2" spans="1:9" ht="12.75" customHeight="1">
      <c r="A2" s="169"/>
      <c r="C2" s="340"/>
      <c r="D2" s="342"/>
      <c r="E2" s="342"/>
      <c r="F2" s="342"/>
      <c r="G2" s="342"/>
      <c r="H2" s="342"/>
      <c r="I2" s="342"/>
    </row>
    <row r="3" spans="1:9" ht="12.75" customHeight="1">
      <c r="A3" s="169"/>
      <c r="C3" s="340"/>
      <c r="D3" s="342"/>
      <c r="E3" s="342"/>
      <c r="F3" s="342"/>
      <c r="G3" s="342"/>
      <c r="H3" s="342"/>
      <c r="I3" s="342"/>
    </row>
    <row r="4" spans="1:9" ht="17.25" customHeight="1">
      <c r="A4" s="10" t="s">
        <v>243</v>
      </c>
      <c r="B4" s="340"/>
      <c r="C4" s="340"/>
      <c r="D4" s="342"/>
      <c r="E4" s="342"/>
      <c r="F4" s="343"/>
      <c r="G4" s="342"/>
      <c r="H4" s="342"/>
      <c r="I4" s="342"/>
    </row>
    <row r="5" spans="1:9" ht="12.75" customHeight="1">
      <c r="A5" s="379"/>
      <c r="B5" s="340"/>
      <c r="C5" s="340"/>
      <c r="D5" s="342"/>
      <c r="E5" s="342"/>
      <c r="F5" s="343"/>
      <c r="G5" s="342"/>
      <c r="H5" s="342"/>
      <c r="I5" s="342"/>
    </row>
    <row r="6" spans="1:9" ht="12" customHeight="1">
      <c r="A6" s="380"/>
      <c r="B6" s="340"/>
      <c r="C6" s="344"/>
      <c r="D6" s="345"/>
      <c r="F6" s="343"/>
      <c r="H6" s="342"/>
      <c r="I6" s="342"/>
    </row>
    <row r="7" spans="1:9" ht="66" customHeight="1">
      <c r="A7" s="381" t="s">
        <v>21</v>
      </c>
      <c r="B7" s="389" t="s">
        <v>73</v>
      </c>
      <c r="C7" s="390" t="s">
        <v>74</v>
      </c>
      <c r="D7" s="389" t="s">
        <v>144</v>
      </c>
      <c r="E7" s="390" t="s">
        <v>76</v>
      </c>
      <c r="F7" s="390" t="s">
        <v>245</v>
      </c>
      <c r="G7" s="390" t="s">
        <v>38</v>
      </c>
      <c r="H7" s="390" t="s">
        <v>77</v>
      </c>
      <c r="I7" s="305"/>
    </row>
    <row r="8" spans="1:9" ht="12.75" customHeight="1">
      <c r="A8" s="342"/>
      <c r="B8" s="342"/>
      <c r="C8" s="342"/>
      <c r="D8" s="342"/>
      <c r="E8" s="342"/>
      <c r="F8" s="342"/>
      <c r="G8" s="342"/>
      <c r="H8" s="342"/>
      <c r="I8" s="306"/>
    </row>
    <row r="9" spans="1:9" ht="12.75" customHeight="1">
      <c r="A9" s="340" t="s">
        <v>132</v>
      </c>
      <c r="B9" s="336">
        <v>19392</v>
      </c>
      <c r="C9" s="336">
        <v>50473.626</v>
      </c>
      <c r="D9" s="336">
        <v>14055</v>
      </c>
      <c r="E9" s="336">
        <v>118236</v>
      </c>
      <c r="F9" s="336">
        <f>SUM(B9:E9)</f>
        <v>202156.626</v>
      </c>
      <c r="G9" s="336">
        <v>187</v>
      </c>
      <c r="H9" s="336">
        <f>SUM(F9:G9)</f>
        <v>202343.626</v>
      </c>
      <c r="I9" s="251"/>
    </row>
    <row r="10" spans="1:9" ht="12.75" customHeight="1">
      <c r="A10" s="340"/>
      <c r="B10" s="336"/>
      <c r="C10" s="336"/>
      <c r="D10" s="336"/>
      <c r="E10" s="336"/>
      <c r="F10" s="336"/>
      <c r="G10" s="336"/>
      <c r="H10" s="336"/>
      <c r="I10" s="251"/>
    </row>
    <row r="11" spans="1:8" s="307" customFormat="1" ht="13.5" customHeight="1">
      <c r="A11" s="382" t="s">
        <v>133</v>
      </c>
      <c r="B11" s="336"/>
      <c r="C11" s="336"/>
      <c r="D11" s="338">
        <v>-46</v>
      </c>
      <c r="E11" s="336"/>
      <c r="F11" s="251">
        <f>SUM(B11:E11)</f>
        <v>-46</v>
      </c>
      <c r="G11" s="336"/>
      <c r="H11" s="251">
        <f>SUM(F11:G11)</f>
        <v>-46</v>
      </c>
    </row>
    <row r="12" spans="1:9" ht="39.75" customHeight="1">
      <c r="A12" s="382" t="s">
        <v>244</v>
      </c>
      <c r="B12" s="251"/>
      <c r="C12" s="251"/>
      <c r="D12" s="251">
        <v>-14233</v>
      </c>
      <c r="E12" s="251"/>
      <c r="F12" s="251">
        <f>SUM(B12:E12)</f>
        <v>-14233</v>
      </c>
      <c r="G12" s="251"/>
      <c r="H12" s="251">
        <f>SUM(F12:G12)</f>
        <v>-14233</v>
      </c>
      <c r="I12" s="251"/>
    </row>
    <row r="13" spans="1:9" ht="12.75" customHeight="1">
      <c r="A13" s="381" t="s">
        <v>135</v>
      </c>
      <c r="B13" s="337"/>
      <c r="C13" s="337"/>
      <c r="D13" s="337">
        <v>-533</v>
      </c>
      <c r="E13" s="337"/>
      <c r="F13" s="337">
        <f>SUM(B13:E13)</f>
        <v>-533</v>
      </c>
      <c r="G13" s="337">
        <v>-2</v>
      </c>
      <c r="H13" s="337">
        <f>SUM(F13:G13)</f>
        <v>-535</v>
      </c>
      <c r="I13" s="251"/>
    </row>
    <row r="14" spans="1:8" ht="25.5" customHeight="1">
      <c r="A14" s="383" t="s">
        <v>136</v>
      </c>
      <c r="C14" s="254"/>
      <c r="D14" s="338">
        <f>SUM(D11:D13)</f>
        <v>-14812</v>
      </c>
      <c r="E14" s="338"/>
      <c r="F14" s="338">
        <f>SUM(F11:F13)</f>
        <v>-14812</v>
      </c>
      <c r="G14" s="338">
        <f>SUM(G13)</f>
        <v>-2</v>
      </c>
      <c r="H14" s="338">
        <f>SUM(H11:H13)</f>
        <v>-14814</v>
      </c>
    </row>
    <row r="15" spans="1:9" ht="12.75" customHeight="1">
      <c r="A15" s="381" t="s">
        <v>35</v>
      </c>
      <c r="B15" s="337"/>
      <c r="C15" s="337"/>
      <c r="D15" s="337"/>
      <c r="E15" s="337">
        <v>38432</v>
      </c>
      <c r="F15" s="337">
        <f>SUM(B15:E15)</f>
        <v>38432</v>
      </c>
      <c r="G15" s="337">
        <v>4</v>
      </c>
      <c r="H15" s="337">
        <f>SUM(F15:G15)</f>
        <v>38436</v>
      </c>
      <c r="I15" s="253"/>
    </row>
    <row r="16" spans="1:10" ht="12.75" customHeight="1">
      <c r="A16" s="384" t="s">
        <v>137</v>
      </c>
      <c r="B16" s="253"/>
      <c r="C16" s="253"/>
      <c r="D16" s="253">
        <f>SUM(D14:D15)</f>
        <v>-14812</v>
      </c>
      <c r="E16" s="253">
        <f>SUM(E14:E15)</f>
        <v>38432</v>
      </c>
      <c r="F16" s="336">
        <f>SUM(B16:E16)</f>
        <v>23620</v>
      </c>
      <c r="G16" s="336">
        <f>+G15+G14</f>
        <v>2</v>
      </c>
      <c r="H16" s="336">
        <f>SUM(F16:G16)</f>
        <v>23622</v>
      </c>
      <c r="I16" s="253"/>
      <c r="J16" s="255"/>
    </row>
    <row r="17" spans="1:9" ht="12.75" customHeight="1">
      <c r="A17" s="254"/>
      <c r="C17" s="254"/>
      <c r="D17" s="254"/>
      <c r="E17" s="254"/>
      <c r="F17" s="254"/>
      <c r="G17" s="254"/>
      <c r="H17" s="254"/>
      <c r="I17" s="253"/>
    </row>
    <row r="18" spans="1:9" ht="12.75" customHeight="1">
      <c r="A18" s="385" t="s">
        <v>138</v>
      </c>
      <c r="C18" s="254"/>
      <c r="D18" s="254"/>
      <c r="E18" s="254"/>
      <c r="F18" s="254"/>
      <c r="G18" s="254"/>
      <c r="H18" s="254"/>
      <c r="I18" s="251"/>
    </row>
    <row r="19" spans="1:8" ht="12.75" customHeight="1">
      <c r="A19" s="386" t="s">
        <v>139</v>
      </c>
      <c r="B19" s="338">
        <v>7</v>
      </c>
      <c r="C19" s="338">
        <v>199</v>
      </c>
      <c r="D19" s="338"/>
      <c r="E19" s="338"/>
      <c r="F19" s="338">
        <f>SUM(B19:E19)</f>
        <v>206</v>
      </c>
      <c r="G19" s="338"/>
      <c r="H19" s="338">
        <f>SUM(F19:G19)</f>
        <v>206</v>
      </c>
    </row>
    <row r="20" spans="1:9" ht="12.75" customHeight="1">
      <c r="A20" s="387" t="s">
        <v>140</v>
      </c>
      <c r="B20" s="337"/>
      <c r="C20" s="337"/>
      <c r="D20" s="337"/>
      <c r="E20" s="337">
        <v>643</v>
      </c>
      <c r="F20" s="337">
        <f>SUM(B20:E20)</f>
        <v>643</v>
      </c>
      <c r="G20" s="337"/>
      <c r="H20" s="337">
        <f>SUM(F20:G20)</f>
        <v>643</v>
      </c>
      <c r="I20" s="251"/>
    </row>
    <row r="21" spans="1:8" ht="12.75" customHeight="1">
      <c r="A21" s="384"/>
      <c r="B21" s="338"/>
      <c r="C21" s="338"/>
      <c r="D21" s="338"/>
      <c r="E21" s="338"/>
      <c r="F21" s="338"/>
      <c r="G21" s="338"/>
      <c r="H21" s="338"/>
    </row>
    <row r="22" spans="1:8" ht="12.75" customHeight="1">
      <c r="A22" s="341" t="s">
        <v>121</v>
      </c>
      <c r="B22" s="337"/>
      <c r="C22" s="337"/>
      <c r="D22" s="337"/>
      <c r="E22" s="337">
        <v>-21323</v>
      </c>
      <c r="F22" s="337">
        <f>SUM(B22:E22)</f>
        <v>-21323</v>
      </c>
      <c r="G22" s="337"/>
      <c r="H22" s="337">
        <f>SUM(F22:G22)</f>
        <v>-21323</v>
      </c>
    </row>
    <row r="23" spans="1:9" ht="12.75" customHeight="1">
      <c r="A23" s="340" t="s">
        <v>145</v>
      </c>
      <c r="B23" s="336">
        <f>SUM(B18:B20)+B16+B9</f>
        <v>19399</v>
      </c>
      <c r="C23" s="336">
        <f>SUM(C18:C20)+C16+C9</f>
        <v>50672.626</v>
      </c>
      <c r="D23" s="336">
        <f>SUM(D18:D20)+D16+D9</f>
        <v>-757</v>
      </c>
      <c r="E23" s="336">
        <f>SUM(E18:E20)+E16+E9+E22</f>
        <v>135988</v>
      </c>
      <c r="F23" s="336">
        <f>SUM(F18:F20)+F16+F9+F22</f>
        <v>205302.626</v>
      </c>
      <c r="G23" s="336">
        <f>SUM(G18:G20)+G16+G9+G22</f>
        <v>189</v>
      </c>
      <c r="H23" s="336">
        <f>SUM(H18:H20)+H16+H9+H22</f>
        <v>205491.626</v>
      </c>
      <c r="I23" s="255"/>
    </row>
    <row r="24" spans="1:9" ht="12.75" customHeight="1">
      <c r="A24" s="254"/>
      <c r="C24" s="254"/>
      <c r="D24" s="366"/>
      <c r="E24" s="366"/>
      <c r="F24" s="366"/>
      <c r="G24" s="366"/>
      <c r="H24" s="366"/>
      <c r="I24" s="255"/>
    </row>
    <row r="25" spans="1:8" ht="12.75" customHeight="1">
      <c r="A25" s="254"/>
      <c r="B25" s="338"/>
      <c r="C25" s="338"/>
      <c r="D25" s="254"/>
      <c r="E25" s="254"/>
      <c r="F25" s="254"/>
      <c r="G25" s="254"/>
      <c r="H25" s="254"/>
    </row>
    <row r="26" spans="1:8" ht="12.75" customHeight="1">
      <c r="A26" s="340" t="s">
        <v>141</v>
      </c>
      <c r="B26" s="336">
        <v>19264</v>
      </c>
      <c r="C26" s="336">
        <v>47666</v>
      </c>
      <c r="D26" s="336">
        <f>-69+395</f>
        <v>326</v>
      </c>
      <c r="E26" s="336">
        <v>106904</v>
      </c>
      <c r="F26" s="336">
        <f>SUM(B26:E26)</f>
        <v>174160</v>
      </c>
      <c r="G26" s="336">
        <v>2709</v>
      </c>
      <c r="H26" s="336">
        <f>SUM(F26:G26)</f>
        <v>176869</v>
      </c>
    </row>
    <row r="27" spans="1:8" ht="12.75" customHeight="1">
      <c r="A27" s="340"/>
      <c r="B27" s="336"/>
      <c r="C27" s="336"/>
      <c r="D27" s="336"/>
      <c r="E27" s="336"/>
      <c r="F27" s="336"/>
      <c r="G27" s="336"/>
      <c r="H27" s="336"/>
    </row>
    <row r="28" spans="1:8" ht="14.25" customHeight="1">
      <c r="A28" s="382" t="s">
        <v>133</v>
      </c>
      <c r="B28" s="336"/>
      <c r="C28" s="336"/>
      <c r="D28" s="338">
        <v>92</v>
      </c>
      <c r="E28" s="336"/>
      <c r="F28" s="251">
        <f>SUM(B28:E28)</f>
        <v>92</v>
      </c>
      <c r="G28" s="336"/>
      <c r="H28" s="251">
        <f>SUM(F28:G28)</f>
        <v>92</v>
      </c>
    </row>
    <row r="29" spans="1:8" ht="25.5" customHeight="1">
      <c r="A29" s="382" t="s">
        <v>134</v>
      </c>
      <c r="B29" s="251"/>
      <c r="C29" s="251"/>
      <c r="D29" s="251">
        <v>-9</v>
      </c>
      <c r="E29" s="251"/>
      <c r="F29" s="251">
        <f>SUM(B29:E29)</f>
        <v>-9</v>
      </c>
      <c r="G29" s="251"/>
      <c r="H29" s="251">
        <f>SUM(F29:G29)</f>
        <v>-9</v>
      </c>
    </row>
    <row r="30" spans="1:8" ht="12.75" customHeight="1">
      <c r="A30" s="381" t="s">
        <v>135</v>
      </c>
      <c r="B30" s="337"/>
      <c r="C30" s="337"/>
      <c r="D30" s="337">
        <v>-412</v>
      </c>
      <c r="E30" s="337"/>
      <c r="F30" s="337">
        <f>SUM(B30:E30)</f>
        <v>-412</v>
      </c>
      <c r="G30" s="337">
        <v>1</v>
      </c>
      <c r="H30" s="337">
        <f>SUM(F30:G30)</f>
        <v>-411</v>
      </c>
    </row>
    <row r="31" spans="1:8" ht="26.25" customHeight="1">
      <c r="A31" s="383" t="s">
        <v>136</v>
      </c>
      <c r="D31" s="338">
        <f>SUM(D28:D30)</f>
        <v>-329</v>
      </c>
      <c r="E31" s="338">
        <f>SUM(E30)</f>
        <v>0</v>
      </c>
      <c r="F31" s="338">
        <f>SUM(F28:F30)</f>
        <v>-329</v>
      </c>
      <c r="G31" s="339">
        <v>1</v>
      </c>
      <c r="H31" s="338">
        <f>SUM(H28:H30)</f>
        <v>-328</v>
      </c>
    </row>
    <row r="32" spans="1:8" ht="12.75" customHeight="1">
      <c r="A32" s="381" t="s">
        <v>35</v>
      </c>
      <c r="B32" s="337"/>
      <c r="C32" s="337"/>
      <c r="D32" s="337"/>
      <c r="E32" s="337">
        <v>24278</v>
      </c>
      <c r="F32" s="337">
        <f>SUM(B32:E32)</f>
        <v>24278</v>
      </c>
      <c r="G32" s="337">
        <v>255</v>
      </c>
      <c r="H32" s="337">
        <f>SUM(F32:G32)</f>
        <v>24533</v>
      </c>
    </row>
    <row r="33" spans="1:8" ht="12.75" customHeight="1">
      <c r="A33" s="384" t="s">
        <v>137</v>
      </c>
      <c r="B33" s="253"/>
      <c r="C33" s="253"/>
      <c r="D33" s="253">
        <f>SUM(D31:D32)</f>
        <v>-329</v>
      </c>
      <c r="E33" s="253">
        <f>SUM(E31:E32)</f>
        <v>24278</v>
      </c>
      <c r="F33" s="336">
        <f>SUM(B33:E33)</f>
        <v>23949</v>
      </c>
      <c r="G33" s="336">
        <f>+G32+G31</f>
        <v>256</v>
      </c>
      <c r="H33" s="336">
        <f>SUM(F33:G33)</f>
        <v>24205</v>
      </c>
    </row>
    <row r="34" ht="12.75" customHeight="1">
      <c r="A34" s="254"/>
    </row>
    <row r="35" ht="12.75" customHeight="1">
      <c r="A35" s="385" t="s">
        <v>138</v>
      </c>
    </row>
    <row r="36" spans="1:8" ht="12.75" customHeight="1">
      <c r="A36" s="386" t="s">
        <v>142</v>
      </c>
      <c r="B36" s="338">
        <v>112</v>
      </c>
      <c r="C36" s="338">
        <v>2449</v>
      </c>
      <c r="D36" s="338"/>
      <c r="E36" s="338"/>
      <c r="F36" s="338">
        <f>SUM(B36:E36)</f>
        <v>2561</v>
      </c>
      <c r="G36" s="338"/>
      <c r="H36" s="338">
        <f>SUM(F36:G36)</f>
        <v>2561</v>
      </c>
    </row>
    <row r="37" spans="1:8" ht="12.75" customHeight="1">
      <c r="A37" s="387" t="s">
        <v>140</v>
      </c>
      <c r="B37" s="337"/>
      <c r="C37" s="337"/>
      <c r="D37" s="337"/>
      <c r="E37" s="337">
        <v>452</v>
      </c>
      <c r="F37" s="337">
        <f>SUM(B37:E37)</f>
        <v>452</v>
      </c>
      <c r="G37" s="337"/>
      <c r="H37" s="337">
        <f>SUM(F37:G37)</f>
        <v>452</v>
      </c>
    </row>
    <row r="38" spans="1:8" ht="12.75" customHeight="1">
      <c r="A38" s="388"/>
      <c r="B38" s="338"/>
      <c r="C38" s="338"/>
      <c r="D38" s="338"/>
      <c r="E38" s="338"/>
      <c r="F38" s="338"/>
      <c r="G38" s="338"/>
      <c r="H38" s="338"/>
    </row>
    <row r="39" spans="1:8" ht="12.75" customHeight="1">
      <c r="A39" s="386" t="s">
        <v>121</v>
      </c>
      <c r="B39" s="338"/>
      <c r="C39" s="338"/>
      <c r="D39" s="338"/>
      <c r="E39" s="338">
        <v>-21190</v>
      </c>
      <c r="F39" s="338">
        <f>SUM(B39:E39)</f>
        <v>-21190</v>
      </c>
      <c r="G39" s="338">
        <v>-180</v>
      </c>
      <c r="H39" s="338">
        <f>SUM(F39:G39)</f>
        <v>-21370</v>
      </c>
    </row>
    <row r="40" spans="1:8" s="254" customFormat="1" ht="12.75" customHeight="1">
      <c r="A40" s="387" t="s">
        <v>143</v>
      </c>
      <c r="B40" s="337"/>
      <c r="C40" s="337"/>
      <c r="D40" s="337"/>
      <c r="E40" s="337"/>
      <c r="F40" s="337"/>
      <c r="G40" s="337">
        <v>-2599</v>
      </c>
      <c r="H40" s="337">
        <f>SUM(F40:G40)</f>
        <v>-2599</v>
      </c>
    </row>
    <row r="41" spans="1:8" ht="12.75" customHeight="1">
      <c r="A41" s="340" t="s">
        <v>146</v>
      </c>
      <c r="B41" s="336">
        <f aca="true" t="shared" si="0" ref="B41:H41">SUM(B35:B40)+B33+B26</f>
        <v>19376</v>
      </c>
      <c r="C41" s="336">
        <f t="shared" si="0"/>
        <v>50115</v>
      </c>
      <c r="D41" s="336">
        <f t="shared" si="0"/>
        <v>-3</v>
      </c>
      <c r="E41" s="336">
        <f t="shared" si="0"/>
        <v>110444</v>
      </c>
      <c r="F41" s="336">
        <f>SUM(F35:F40)+F33+F26</f>
        <v>179932</v>
      </c>
      <c r="G41" s="336">
        <f t="shared" si="0"/>
        <v>186</v>
      </c>
      <c r="H41" s="336">
        <f t="shared" si="0"/>
        <v>180118</v>
      </c>
    </row>
    <row r="42" spans="2:3" ht="15">
      <c r="B42" s="338"/>
      <c r="C42" s="338"/>
    </row>
    <row r="43" spans="2:3" ht="15">
      <c r="B43" s="338"/>
      <c r="C43" s="338"/>
    </row>
    <row r="44" spans="2:3" ht="15">
      <c r="B44" s="338"/>
      <c r="C44" s="338"/>
    </row>
    <row r="45" spans="2:3" ht="15">
      <c r="B45" s="338"/>
      <c r="C45" s="338"/>
    </row>
    <row r="46" spans="2:3" ht="15">
      <c r="B46" s="338"/>
      <c r="C46" s="338"/>
    </row>
    <row r="47" spans="2:3" ht="15">
      <c r="B47" s="338"/>
      <c r="C47" s="338"/>
    </row>
    <row r="48" spans="2:3" ht="15">
      <c r="B48" s="338"/>
      <c r="C48" s="338"/>
    </row>
    <row r="49" spans="2:3" ht="15">
      <c r="B49" s="338"/>
      <c r="C49" s="338"/>
    </row>
    <row r="50" spans="2:3" ht="15">
      <c r="B50" s="338"/>
      <c r="C50" s="338"/>
    </row>
    <row r="51" spans="2:3" ht="15">
      <c r="B51" s="338"/>
      <c r="C51" s="338"/>
    </row>
  </sheetData>
  <printOptions/>
  <pageMargins left="0.75" right="0.28" top="1" bottom="1" header="0.4921259845" footer="0.4921259845"/>
  <pageSetup fitToHeight="1" fitToWidth="1" horizontalDpi="1200" verticalDpi="1200" orientation="portrait" paperSize="9" scale="66" r:id="rId1"/>
  <ignoredErrors>
    <ignoredError sqref="F14 H14 E31:F31 H31" formula="1"/>
  </ignoredErrors>
</worksheet>
</file>

<file path=xl/worksheets/sheet5.xml><?xml version="1.0" encoding="utf-8"?>
<worksheet xmlns="http://schemas.openxmlformats.org/spreadsheetml/2006/main" xmlns:r="http://schemas.openxmlformats.org/officeDocument/2006/relationships">
  <dimension ref="A1:F20"/>
  <sheetViews>
    <sheetView workbookViewId="0" topLeftCell="A3">
      <selection activeCell="H32" sqref="H32"/>
    </sheetView>
  </sheetViews>
  <sheetFormatPr defaultColWidth="9.140625" defaultRowHeight="12.75"/>
  <cols>
    <col min="1" max="1" width="40.7109375" style="0" customWidth="1"/>
    <col min="2" max="2" width="10.57421875" style="0" customWidth="1"/>
    <col min="3" max="3" width="10.421875" style="0" customWidth="1"/>
    <col min="4" max="4" width="10.28125" style="0" customWidth="1"/>
    <col min="5" max="5" width="10.140625" style="0" customWidth="1"/>
    <col min="6" max="6" width="10.7109375" style="0" customWidth="1"/>
  </cols>
  <sheetData>
    <row r="1" ht="12.75">
      <c r="A1" s="35" t="s">
        <v>2</v>
      </c>
    </row>
    <row r="2" ht="12.75">
      <c r="A2" s="35"/>
    </row>
    <row r="3" ht="12.75">
      <c r="A3" s="35"/>
    </row>
    <row r="4" ht="12.75">
      <c r="A4" s="3" t="s">
        <v>147</v>
      </c>
    </row>
    <row r="5" spans="2:6" ht="12.75">
      <c r="B5" s="187"/>
      <c r="C5" s="188"/>
      <c r="D5" s="188"/>
      <c r="E5" s="188"/>
      <c r="F5" s="188"/>
    </row>
    <row r="6" spans="2:6" ht="12.75">
      <c r="B6" s="188"/>
      <c r="C6" s="188"/>
      <c r="D6" s="188"/>
      <c r="E6" s="193"/>
      <c r="F6" s="188"/>
    </row>
    <row r="7" spans="1:6" ht="12.75">
      <c r="A7" s="381" t="s">
        <v>148</v>
      </c>
      <c r="B7" s="326" t="s">
        <v>15</v>
      </c>
      <c r="C7" s="326" t="s">
        <v>9</v>
      </c>
      <c r="D7" s="326" t="s">
        <v>16</v>
      </c>
      <c r="E7" s="326" t="s">
        <v>17</v>
      </c>
      <c r="F7" s="313" t="s">
        <v>11</v>
      </c>
    </row>
    <row r="8" spans="1:6" ht="12.75">
      <c r="A8" s="188"/>
      <c r="B8" s="327"/>
      <c r="C8" s="327"/>
      <c r="D8" s="327"/>
      <c r="E8" s="327"/>
      <c r="F8" s="189"/>
    </row>
    <row r="9" spans="1:6" ht="12.75">
      <c r="A9" s="386" t="s">
        <v>30</v>
      </c>
      <c r="B9" s="328">
        <v>17.6</v>
      </c>
      <c r="C9" s="333">
        <v>15.5</v>
      </c>
      <c r="D9" s="333">
        <v>50.6</v>
      </c>
      <c r="E9" s="328">
        <v>36.7</v>
      </c>
      <c r="F9" s="190">
        <v>48.8</v>
      </c>
    </row>
    <row r="10" spans="1:6" ht="12.75">
      <c r="A10" s="386"/>
      <c r="B10" s="328"/>
      <c r="C10" s="328"/>
      <c r="D10" s="328"/>
      <c r="E10" s="328"/>
      <c r="F10" s="190"/>
    </row>
    <row r="11" spans="1:6" ht="12.75">
      <c r="A11" s="386" t="s">
        <v>149</v>
      </c>
      <c r="B11" s="329"/>
      <c r="C11" s="329"/>
      <c r="D11" s="329"/>
      <c r="E11" s="329"/>
      <c r="F11" s="188"/>
    </row>
    <row r="12" spans="1:6" ht="25.5" customHeight="1">
      <c r="A12" s="391" t="s">
        <v>150</v>
      </c>
      <c r="B12" s="329"/>
      <c r="C12" s="329">
        <v>0.5</v>
      </c>
      <c r="D12" s="329"/>
      <c r="E12" s="329">
        <v>1.8</v>
      </c>
      <c r="F12" s="188">
        <v>2.3</v>
      </c>
    </row>
    <row r="13" spans="1:6" ht="27" customHeight="1">
      <c r="A13" s="391" t="s">
        <v>151</v>
      </c>
      <c r="B13" s="329"/>
      <c r="C13" s="329">
        <v>0.4</v>
      </c>
      <c r="D13" s="329"/>
      <c r="E13" s="329">
        <v>0.4</v>
      </c>
      <c r="F13" s="188">
        <v>0.4</v>
      </c>
    </row>
    <row r="14" spans="1:6" ht="12.75">
      <c r="A14" s="191" t="s">
        <v>152</v>
      </c>
      <c r="B14" s="329"/>
      <c r="C14" s="329"/>
      <c r="D14" s="329">
        <v>-14.3</v>
      </c>
      <c r="E14" s="329"/>
      <c r="F14" s="188"/>
    </row>
    <row r="15" spans="1:6" ht="12.75">
      <c r="A15" s="386" t="s">
        <v>96</v>
      </c>
      <c r="B15" s="329"/>
      <c r="C15" s="329"/>
      <c r="D15" s="329"/>
      <c r="E15" s="329"/>
      <c r="F15" s="188"/>
    </row>
    <row r="16" spans="1:6" ht="12.75">
      <c r="A16" s="198"/>
      <c r="B16" s="330">
        <v>-1.3</v>
      </c>
      <c r="C16" s="354">
        <v>0.5</v>
      </c>
      <c r="D16" s="354">
        <v>0.1</v>
      </c>
      <c r="E16" s="354">
        <v>2.1</v>
      </c>
      <c r="F16" s="198">
        <v>2.8</v>
      </c>
    </row>
    <row r="17" spans="1:6" ht="25.5">
      <c r="A17" s="391" t="s">
        <v>153</v>
      </c>
      <c r="B17" s="329">
        <f>SUM(B9:B16)</f>
        <v>16.3</v>
      </c>
      <c r="C17" s="331">
        <f>SUM(C9:C16)</f>
        <v>16.9</v>
      </c>
      <c r="D17" s="331">
        <f>SUM(D9:D16)</f>
        <v>36.4</v>
      </c>
      <c r="E17" s="331">
        <f>SUM(E9:E16)</f>
        <v>41</v>
      </c>
      <c r="F17" s="192">
        <f>SUM(F9:F16)</f>
        <v>54.29999999999999</v>
      </c>
    </row>
    <row r="18" spans="3:6" ht="12.75">
      <c r="C18" s="231"/>
      <c r="E18" s="332"/>
      <c r="F18" s="197"/>
    </row>
    <row r="20" ht="12.75">
      <c r="A20" s="187"/>
    </row>
  </sheetData>
  <printOptions/>
  <pageMargins left="0.56" right="0.26" top="1" bottom="1" header="0.4921259845" footer="0.4921259845"/>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dimension ref="A1:G31"/>
  <sheetViews>
    <sheetView workbookViewId="0" topLeftCell="A1">
      <selection activeCell="A4" sqref="A4"/>
    </sheetView>
  </sheetViews>
  <sheetFormatPr defaultColWidth="9.140625" defaultRowHeight="12.75"/>
  <cols>
    <col min="1" max="1" width="44.28125" style="37" customWidth="1"/>
    <col min="2" max="2" width="10.140625" style="37" customWidth="1"/>
    <col min="3" max="3" width="10.140625" style="300" customWidth="1"/>
    <col min="4" max="4" width="10.140625" style="133" customWidth="1"/>
    <col min="5" max="5" width="9.140625" style="133" customWidth="1"/>
    <col min="6" max="16384" width="9.140625" style="37" customWidth="1"/>
  </cols>
  <sheetData>
    <row r="1" spans="1:4" ht="12.75">
      <c r="A1" s="35" t="s">
        <v>2</v>
      </c>
      <c r="B1" s="35"/>
      <c r="C1" s="171"/>
      <c r="D1" s="169"/>
    </row>
    <row r="2" spans="1:4" ht="12.75">
      <c r="A2" s="36"/>
      <c r="B2" s="36"/>
      <c r="C2" s="171"/>
      <c r="D2" s="129"/>
    </row>
    <row r="3" spans="1:4" ht="12.75">
      <c r="A3" s="36"/>
      <c r="B3" s="36"/>
      <c r="C3" s="171"/>
      <c r="D3" s="129"/>
    </row>
    <row r="4" spans="1:4" ht="15.75">
      <c r="A4" s="38" t="s">
        <v>154</v>
      </c>
      <c r="B4" s="98"/>
      <c r="C4" s="297"/>
      <c r="D4" s="170"/>
    </row>
    <row r="5" spans="1:4" ht="12.75">
      <c r="A5" s="38"/>
      <c r="B5" s="38"/>
      <c r="C5" s="298"/>
      <c r="D5" s="170"/>
    </row>
    <row r="6" spans="1:6" ht="12.75">
      <c r="A6" s="39"/>
      <c r="B6" s="334" t="s">
        <v>15</v>
      </c>
      <c r="C6" s="334" t="s">
        <v>9</v>
      </c>
      <c r="D6" s="130" t="s">
        <v>16</v>
      </c>
      <c r="E6" s="130" t="s">
        <v>17</v>
      </c>
      <c r="F6" s="130" t="s">
        <v>12</v>
      </c>
    </row>
    <row r="7" spans="1:6" ht="12.75">
      <c r="A7" s="40"/>
      <c r="B7" s="203"/>
      <c r="C7" s="335"/>
      <c r="D7" s="203"/>
      <c r="E7" s="203"/>
      <c r="F7" s="203"/>
    </row>
    <row r="8" spans="1:7" ht="12.75">
      <c r="A8" s="35" t="s">
        <v>40</v>
      </c>
      <c r="B8" s="204">
        <v>0.31</v>
      </c>
      <c r="C8" s="204">
        <v>0.28</v>
      </c>
      <c r="D8" s="204">
        <v>0.99</v>
      </c>
      <c r="E8" s="171">
        <v>0.63</v>
      </c>
      <c r="F8" s="171">
        <v>0.83</v>
      </c>
      <c r="G8" s="41"/>
    </row>
    <row r="9" spans="1:7" ht="12.75">
      <c r="A9" s="35" t="s">
        <v>41</v>
      </c>
      <c r="B9" s="204">
        <v>0.31</v>
      </c>
      <c r="C9" s="204">
        <v>0.27</v>
      </c>
      <c r="D9" s="204">
        <v>0.99</v>
      </c>
      <c r="E9" s="171">
        <v>0.63</v>
      </c>
      <c r="F9" s="171">
        <v>0.82</v>
      </c>
      <c r="G9" s="41"/>
    </row>
    <row r="10" spans="1:6" ht="12.75">
      <c r="A10" s="35" t="s">
        <v>155</v>
      </c>
      <c r="B10" s="204">
        <v>0.41</v>
      </c>
      <c r="C10" s="204">
        <v>0.25</v>
      </c>
      <c r="D10" s="222">
        <v>1.08</v>
      </c>
      <c r="E10" s="299">
        <v>0.89</v>
      </c>
      <c r="F10" s="222">
        <v>1.43</v>
      </c>
    </row>
    <row r="11" spans="1:6" ht="12.75">
      <c r="A11" s="35" t="s">
        <v>156</v>
      </c>
      <c r="B11" s="206">
        <v>9.7</v>
      </c>
      <c r="C11" s="206">
        <v>8.8</v>
      </c>
      <c r="D11" s="171">
        <v>28.3</v>
      </c>
      <c r="E11" s="171">
        <v>18.5</v>
      </c>
      <c r="F11" s="206">
        <v>23</v>
      </c>
    </row>
    <row r="12" spans="1:6" ht="12.75">
      <c r="A12" s="35" t="s">
        <v>157</v>
      </c>
      <c r="B12" s="84">
        <v>20817</v>
      </c>
      <c r="C12" s="132">
        <v>12937</v>
      </c>
      <c r="D12" s="205">
        <v>52238</v>
      </c>
      <c r="E12" s="205">
        <v>77638</v>
      </c>
      <c r="F12" s="205">
        <v>93187</v>
      </c>
    </row>
    <row r="13" spans="1:6" ht="12.75">
      <c r="A13" s="35" t="s">
        <v>158</v>
      </c>
      <c r="B13" s="84">
        <v>9448</v>
      </c>
      <c r="C13" s="132">
        <v>8719</v>
      </c>
      <c r="D13" s="132">
        <v>28067</v>
      </c>
      <c r="E13" s="132">
        <v>24540</v>
      </c>
      <c r="F13" s="132">
        <v>33432</v>
      </c>
    </row>
    <row r="14" spans="1:6" ht="12.75">
      <c r="A14" s="35"/>
      <c r="B14" s="204"/>
      <c r="C14" s="171"/>
      <c r="D14" s="206"/>
      <c r="E14" s="206"/>
      <c r="F14" s="206"/>
    </row>
    <row r="15" spans="1:6" ht="12.75">
      <c r="A15" s="35" t="s">
        <v>159</v>
      </c>
      <c r="B15" s="274"/>
      <c r="C15" s="299"/>
      <c r="D15" s="204">
        <v>5.29</v>
      </c>
      <c r="E15" s="204">
        <v>4.64</v>
      </c>
      <c r="F15" s="204">
        <v>5.21</v>
      </c>
    </row>
    <row r="16" spans="1:6" ht="12.75">
      <c r="A16" s="35" t="s">
        <v>160</v>
      </c>
      <c r="B16" s="129"/>
      <c r="C16" s="171"/>
      <c r="D16" s="171">
        <v>25.1</v>
      </c>
      <c r="E16" s="171">
        <v>18.3</v>
      </c>
      <c r="F16" s="206">
        <v>17</v>
      </c>
    </row>
    <row r="17" spans="1:6" ht="12.75">
      <c r="A17" s="35" t="s">
        <v>161</v>
      </c>
      <c r="B17" s="169"/>
      <c r="C17" s="171"/>
      <c r="D17" s="206">
        <v>21</v>
      </c>
      <c r="E17" s="206">
        <v>18.1</v>
      </c>
      <c r="F17" s="206">
        <v>17.6</v>
      </c>
    </row>
    <row r="18" spans="1:6" ht="12.75">
      <c r="A18" s="35" t="s">
        <v>162</v>
      </c>
      <c r="B18" s="169"/>
      <c r="C18" s="171"/>
      <c r="D18" s="131">
        <v>44.9</v>
      </c>
      <c r="E18" s="131">
        <v>42.6</v>
      </c>
      <c r="F18" s="131">
        <v>46.6</v>
      </c>
    </row>
    <row r="19" spans="1:6" ht="12.75">
      <c r="A19" s="35" t="s">
        <v>3</v>
      </c>
      <c r="B19" s="169"/>
      <c r="C19" s="171"/>
      <c r="D19" s="131">
        <v>57.3</v>
      </c>
      <c r="E19" s="131">
        <v>61.7</v>
      </c>
      <c r="F19" s="131">
        <v>42.7</v>
      </c>
    </row>
    <row r="20" spans="1:6" ht="12.75">
      <c r="A20" s="35" t="s">
        <v>163</v>
      </c>
      <c r="B20" s="169"/>
      <c r="C20" s="171"/>
      <c r="D20" s="84">
        <v>117646</v>
      </c>
      <c r="E20" s="84">
        <v>111121</v>
      </c>
      <c r="F20" s="84">
        <v>86360</v>
      </c>
    </row>
    <row r="21" spans="1:6" ht="25.5">
      <c r="A21" s="367" t="s">
        <v>164</v>
      </c>
      <c r="B21" s="169"/>
      <c r="C21" s="171"/>
      <c r="D21" s="84">
        <v>8177</v>
      </c>
      <c r="E21" s="84">
        <v>7723</v>
      </c>
      <c r="F21" s="84">
        <v>7819</v>
      </c>
    </row>
    <row r="22" spans="1:6" ht="25.5">
      <c r="A22" s="367" t="s">
        <v>165</v>
      </c>
      <c r="B22" s="169"/>
      <c r="C22" s="171"/>
      <c r="D22" s="84">
        <v>9625</v>
      </c>
      <c r="E22" s="84">
        <v>9226</v>
      </c>
      <c r="F22" s="84">
        <v>9387</v>
      </c>
    </row>
    <row r="23" spans="1:6" ht="12.75">
      <c r="A23" s="35"/>
      <c r="B23" s="169"/>
      <c r="C23" s="171"/>
      <c r="D23" s="84"/>
      <c r="E23" s="84"/>
      <c r="F23" s="84"/>
    </row>
    <row r="24" spans="1:6" ht="12.75">
      <c r="A24" s="35" t="s">
        <v>166</v>
      </c>
      <c r="B24" s="169"/>
      <c r="C24" s="171"/>
      <c r="D24" s="84"/>
      <c r="E24" s="84"/>
      <c r="F24" s="84"/>
    </row>
    <row r="25" spans="1:6" ht="12.75">
      <c r="A25" s="35" t="s">
        <v>167</v>
      </c>
      <c r="B25" s="169"/>
      <c r="C25" s="171"/>
      <c r="D25" s="84">
        <v>38795</v>
      </c>
      <c r="E25" s="84">
        <v>38637</v>
      </c>
      <c r="F25" s="84">
        <v>38670</v>
      </c>
    </row>
    <row r="26" spans="1:6" ht="12.75">
      <c r="A26" s="35" t="s">
        <v>168</v>
      </c>
      <c r="B26" s="169"/>
      <c r="C26" s="171"/>
      <c r="D26" s="84">
        <v>38799</v>
      </c>
      <c r="E26" s="84">
        <v>38752</v>
      </c>
      <c r="F26" s="84">
        <v>38784</v>
      </c>
    </row>
    <row r="27" spans="1:6" ht="12.75">
      <c r="A27" s="35" t="s">
        <v>169</v>
      </c>
      <c r="B27" s="169"/>
      <c r="C27" s="171"/>
      <c r="D27" s="84">
        <v>38825</v>
      </c>
      <c r="E27" s="84">
        <v>38837</v>
      </c>
      <c r="F27" s="84">
        <v>38843</v>
      </c>
    </row>
    <row r="28" spans="1:6" ht="12.75">
      <c r="A28" s="36"/>
      <c r="B28" s="129"/>
      <c r="C28" s="171"/>
      <c r="D28" s="129"/>
      <c r="E28" s="132"/>
      <c r="F28" s="129"/>
    </row>
    <row r="29" spans="1:6" ht="12.75" customHeight="1">
      <c r="A29" s="401" t="s">
        <v>170</v>
      </c>
      <c r="B29" s="401"/>
      <c r="C29" s="401"/>
      <c r="D29" s="402"/>
      <c r="E29" s="402"/>
      <c r="F29" s="402"/>
    </row>
    <row r="30" spans="1:6" ht="12.75">
      <c r="A30" s="402"/>
      <c r="B30" s="402"/>
      <c r="C30" s="402"/>
      <c r="D30" s="402"/>
      <c r="E30" s="402"/>
      <c r="F30" s="402"/>
    </row>
    <row r="31" ht="12.75">
      <c r="A31" s="220"/>
    </row>
    <row r="50" ht="14.25" customHeight="1"/>
    <row r="51" ht="14.25" customHeight="1"/>
    <row r="52" ht="14.25" customHeight="1"/>
  </sheetData>
  <mergeCells count="1">
    <mergeCell ref="A29:F30"/>
  </mergeCells>
  <printOptions/>
  <pageMargins left="0.7480314960629921" right="0.3" top="0.984251968503937" bottom="0" header="0.4921259845" footer="0.4921259845"/>
  <pageSetup orientation="portrait" paperSize="9" scale="83" r:id="rId1"/>
  <headerFooter alignWithMargins="0">
    <oddFooter>&amp;R&amp;8&amp;F/&amp;A</oddFooter>
  </headerFooter>
  <rowBreaks count="2" manualBreakCount="2">
    <brk id="35" max="65535" man="1"/>
    <brk id="56" max="65535" man="1"/>
  </rowBreaks>
</worksheet>
</file>

<file path=xl/worksheets/sheet7.xml><?xml version="1.0" encoding="utf-8"?>
<worksheet xmlns="http://schemas.openxmlformats.org/spreadsheetml/2006/main" xmlns:r="http://schemas.openxmlformats.org/officeDocument/2006/relationships">
  <dimension ref="A1:K66"/>
  <sheetViews>
    <sheetView zoomScale="90" zoomScaleNormal="90" workbookViewId="0" topLeftCell="A40">
      <selection activeCell="I57" sqref="I57"/>
    </sheetView>
  </sheetViews>
  <sheetFormatPr defaultColWidth="9.140625" defaultRowHeight="12.75"/>
  <cols>
    <col min="1" max="1" width="26.8515625" style="43" customWidth="1"/>
    <col min="2" max="2" width="9.28125" style="43" customWidth="1"/>
    <col min="3" max="3" width="9.421875" style="43" customWidth="1"/>
    <col min="4" max="8" width="9.28125" style="43" customWidth="1"/>
    <col min="9" max="9" width="6.57421875" style="43" customWidth="1"/>
    <col min="10" max="10" width="9.28125" style="43" customWidth="1"/>
    <col min="11" max="11" width="6.140625" style="43" customWidth="1"/>
    <col min="12" max="16384" width="9.140625" style="43" customWidth="1"/>
  </cols>
  <sheetData>
    <row r="1" spans="1:6" ht="12.75">
      <c r="A1" s="42" t="s">
        <v>4</v>
      </c>
      <c r="B1" s="42"/>
      <c r="C1" s="42"/>
      <c r="D1" s="42"/>
      <c r="E1" s="42"/>
      <c r="F1" s="42"/>
    </row>
    <row r="4" spans="1:4" ht="15.75">
      <c r="A4" s="175" t="s">
        <v>171</v>
      </c>
      <c r="B4" s="99"/>
      <c r="C4" s="99"/>
      <c r="D4" s="99"/>
    </row>
    <row r="6" spans="1:10" ht="12.75">
      <c r="A6" s="247" t="s">
        <v>172</v>
      </c>
      <c r="B6" s="247"/>
      <c r="C6" s="247"/>
      <c r="D6" s="247"/>
      <c r="E6" s="158"/>
      <c r="F6" s="158"/>
      <c r="G6" s="158"/>
      <c r="H6" s="46"/>
      <c r="I6" s="46"/>
      <c r="J6" s="46"/>
    </row>
    <row r="7" spans="1:10" ht="12.75">
      <c r="A7" s="46"/>
      <c r="B7" s="158"/>
      <c r="C7" s="158"/>
      <c r="D7" s="158"/>
      <c r="E7" s="247"/>
      <c r="F7" s="248"/>
      <c r="G7" s="230"/>
      <c r="H7" s="47"/>
      <c r="I7" s="48"/>
      <c r="J7" s="49"/>
    </row>
    <row r="8" spans="1:11" ht="12.75">
      <c r="A8" s="392" t="s">
        <v>21</v>
      </c>
      <c r="B8" s="157" t="s">
        <v>15</v>
      </c>
      <c r="C8" s="157" t="s">
        <v>9</v>
      </c>
      <c r="D8" s="160" t="s">
        <v>22</v>
      </c>
      <c r="E8" s="157" t="s">
        <v>16</v>
      </c>
      <c r="F8" s="157" t="s">
        <v>17</v>
      </c>
      <c r="G8" s="275" t="s">
        <v>22</v>
      </c>
      <c r="H8" s="157" t="s">
        <v>11</v>
      </c>
      <c r="I8" s="51"/>
      <c r="K8" s="46"/>
    </row>
    <row r="9" spans="1:11" ht="12.75">
      <c r="A9" s="46"/>
      <c r="B9" s="158"/>
      <c r="C9" s="349"/>
      <c r="D9" s="158"/>
      <c r="E9" s="158"/>
      <c r="F9" s="349"/>
      <c r="G9" s="276"/>
      <c r="H9" s="158"/>
      <c r="I9" s="49"/>
      <c r="K9" s="46"/>
    </row>
    <row r="10" spans="1:11" ht="12.75">
      <c r="A10" s="393" t="s">
        <v>173</v>
      </c>
      <c r="B10" s="159">
        <v>73740</v>
      </c>
      <c r="C10" s="159">
        <v>67915</v>
      </c>
      <c r="D10" s="174">
        <f>(B10-C10)/C10*100</f>
        <v>8.576897592578959</v>
      </c>
      <c r="E10" s="85">
        <v>225859</v>
      </c>
      <c r="F10" s="85">
        <v>205057</v>
      </c>
      <c r="G10" s="54">
        <f>+(E10-F10)/F10*100</f>
        <v>10.144496408315737</v>
      </c>
      <c r="H10" s="85">
        <v>279845</v>
      </c>
      <c r="I10" s="55"/>
      <c r="K10" s="46"/>
    </row>
    <row r="11" spans="1:11" ht="12.75">
      <c r="A11" s="393" t="s">
        <v>174</v>
      </c>
      <c r="B11" s="159">
        <v>56309</v>
      </c>
      <c r="C11" s="159">
        <v>51963</v>
      </c>
      <c r="D11" s="174">
        <f>(B11-C11)/C11*100</f>
        <v>8.363643361622692</v>
      </c>
      <c r="E11" s="85">
        <v>168997</v>
      </c>
      <c r="F11" s="85">
        <v>149343</v>
      </c>
      <c r="G11" s="54">
        <f>+(E11-F11)/F11*100</f>
        <v>13.16030881929518</v>
      </c>
      <c r="H11" s="85">
        <v>204141</v>
      </c>
      <c r="I11" s="55"/>
      <c r="K11" s="46"/>
    </row>
    <row r="12" spans="1:11" ht="12.75">
      <c r="A12" s="394" t="s">
        <v>175</v>
      </c>
      <c r="B12" s="159">
        <v>22906</v>
      </c>
      <c r="C12" s="159">
        <v>19890</v>
      </c>
      <c r="D12" s="174">
        <f>(B12-C12)/C12*100</f>
        <v>15.163398692810457</v>
      </c>
      <c r="E12" s="85">
        <v>62333</v>
      </c>
      <c r="F12" s="85">
        <v>55612</v>
      </c>
      <c r="G12" s="54">
        <f>+(E12-F12)/F12*100</f>
        <v>12.08552111055168</v>
      </c>
      <c r="H12" s="85">
        <v>75479</v>
      </c>
      <c r="I12" s="55"/>
      <c r="K12" s="46"/>
    </row>
    <row r="13" spans="1:11" ht="12.75">
      <c r="A13" s="393" t="s">
        <v>176</v>
      </c>
      <c r="B13" s="159">
        <v>0</v>
      </c>
      <c r="C13" s="159">
        <v>3</v>
      </c>
      <c r="D13" s="174"/>
      <c r="E13" s="85">
        <v>0</v>
      </c>
      <c r="F13" s="85">
        <v>9</v>
      </c>
      <c r="G13" s="54"/>
      <c r="H13" s="85">
        <v>10</v>
      </c>
      <c r="I13" s="55"/>
      <c r="K13" s="46"/>
    </row>
    <row r="14" spans="1:11" ht="12.75">
      <c r="A14" s="395" t="s">
        <v>177</v>
      </c>
      <c r="B14" s="325">
        <v>-1712</v>
      </c>
      <c r="C14" s="325">
        <v>-1202</v>
      </c>
      <c r="D14" s="249"/>
      <c r="E14" s="86">
        <v>-4251</v>
      </c>
      <c r="F14" s="86">
        <v>-3580</v>
      </c>
      <c r="G14" s="277"/>
      <c r="H14" s="86">
        <v>-4862</v>
      </c>
      <c r="I14" s="55"/>
      <c r="K14" s="46"/>
    </row>
    <row r="15" spans="1:11" ht="12.75">
      <c r="A15" s="158" t="s">
        <v>178</v>
      </c>
      <c r="B15" s="85">
        <f>SUM(B10:B14)</f>
        <v>151243</v>
      </c>
      <c r="C15" s="85">
        <f>SUM(C10:C14)</f>
        <v>138569</v>
      </c>
      <c r="D15" s="161">
        <f>(B15-C15)/C15*100</f>
        <v>9.14634586379349</v>
      </c>
      <c r="E15" s="85">
        <f>SUM(E10:E14)</f>
        <v>452938</v>
      </c>
      <c r="F15" s="85">
        <f>SUM(F10:F14)</f>
        <v>406441</v>
      </c>
      <c r="G15" s="54">
        <f>+(E15-F15)/F15*100</f>
        <v>11.440036807310285</v>
      </c>
      <c r="H15" s="85">
        <f>SUM(H10:H14)</f>
        <v>554613</v>
      </c>
      <c r="I15" s="53"/>
      <c r="K15" s="46"/>
    </row>
    <row r="16" spans="1:11" ht="12.75">
      <c r="A16" s="46"/>
      <c r="B16" s="158"/>
      <c r="C16" s="158"/>
      <c r="D16" s="46"/>
      <c r="E16" s="53"/>
      <c r="F16" s="85"/>
      <c r="G16" s="46"/>
      <c r="H16" s="53"/>
      <c r="I16" s="49"/>
      <c r="J16" s="49"/>
      <c r="K16" s="46"/>
    </row>
    <row r="17" spans="1:11" ht="12.75">
      <c r="A17" s="46"/>
      <c r="B17" s="46"/>
      <c r="C17" s="158"/>
      <c r="D17" s="46"/>
      <c r="E17" s="46"/>
      <c r="F17" s="46"/>
      <c r="G17" s="46"/>
      <c r="H17" s="158"/>
      <c r="I17" s="49"/>
      <c r="J17" s="49"/>
      <c r="K17" s="46"/>
    </row>
    <row r="18" spans="1:11" ht="12.75">
      <c r="A18" s="247" t="s">
        <v>179</v>
      </c>
      <c r="B18" s="247"/>
      <c r="C18" s="247"/>
      <c r="D18" s="247"/>
      <c r="E18" s="158"/>
      <c r="F18" s="158"/>
      <c r="G18" s="158"/>
      <c r="H18" s="158"/>
      <c r="I18" s="49"/>
      <c r="J18" s="49"/>
      <c r="K18" s="46"/>
    </row>
    <row r="19" spans="1:11" ht="12.75">
      <c r="A19" s="46"/>
      <c r="B19" s="158"/>
      <c r="C19" s="158"/>
      <c r="D19" s="158"/>
      <c r="E19" s="247"/>
      <c r="F19" s="158"/>
      <c r="G19" s="308"/>
      <c r="H19" s="294"/>
      <c r="I19" s="346"/>
      <c r="J19" s="347"/>
      <c r="K19" s="46"/>
    </row>
    <row r="20" spans="1:11" ht="12.75">
      <c r="A20" s="392" t="s">
        <v>21</v>
      </c>
      <c r="B20" s="157" t="s">
        <v>15</v>
      </c>
      <c r="C20" s="160" t="s">
        <v>0</v>
      </c>
      <c r="D20" s="157" t="s">
        <v>9</v>
      </c>
      <c r="E20" s="160" t="s">
        <v>0</v>
      </c>
      <c r="F20" s="157" t="s">
        <v>16</v>
      </c>
      <c r="G20" s="160" t="s">
        <v>0</v>
      </c>
      <c r="H20" s="157" t="s">
        <v>17</v>
      </c>
      <c r="I20" s="160" t="s">
        <v>0</v>
      </c>
      <c r="J20" s="157" t="s">
        <v>11</v>
      </c>
      <c r="K20" s="275" t="s">
        <v>0</v>
      </c>
    </row>
    <row r="21" spans="1:11" ht="12.75">
      <c r="A21" s="46"/>
      <c r="B21" s="158"/>
      <c r="C21" s="158"/>
      <c r="D21" s="350"/>
      <c r="E21" s="158"/>
      <c r="F21" s="158"/>
      <c r="G21" s="158"/>
      <c r="H21" s="349"/>
      <c r="I21" s="158"/>
      <c r="J21" s="158"/>
      <c r="K21" s="49"/>
    </row>
    <row r="22" spans="1:11" ht="12.75">
      <c r="A22" s="393" t="s">
        <v>173</v>
      </c>
      <c r="B22" s="159">
        <v>9723</v>
      </c>
      <c r="C22" s="174">
        <f>B22/B10*100</f>
        <v>13.185516680227828</v>
      </c>
      <c r="D22" s="159">
        <v>9730</v>
      </c>
      <c r="E22" s="161">
        <f>D22/C10*100</f>
        <v>14.32673194434219</v>
      </c>
      <c r="F22" s="85">
        <v>26298</v>
      </c>
      <c r="G22" s="161">
        <f>F22/E10*100</f>
        <v>11.643547523012145</v>
      </c>
      <c r="H22" s="85">
        <v>26605</v>
      </c>
      <c r="I22" s="295">
        <f>H22/F10*100</f>
        <v>12.974441252919918</v>
      </c>
      <c r="J22" s="85">
        <v>34977</v>
      </c>
      <c r="K22" s="58">
        <f>+J22/H10*100</f>
        <v>12.49870464006861</v>
      </c>
    </row>
    <row r="23" spans="1:11" ht="12.75">
      <c r="A23" s="393" t="s">
        <v>174</v>
      </c>
      <c r="B23" s="159">
        <v>4806</v>
      </c>
      <c r="C23" s="174">
        <f>B23/B11*100</f>
        <v>8.53504768331883</v>
      </c>
      <c r="D23" s="159">
        <v>4213</v>
      </c>
      <c r="E23" s="161">
        <f>D23/C11*100</f>
        <v>8.107692011623655</v>
      </c>
      <c r="F23" s="85">
        <v>7571</v>
      </c>
      <c r="G23" s="161">
        <f>F23/E11*100</f>
        <v>4.47996118274289</v>
      </c>
      <c r="H23" s="85">
        <v>6990</v>
      </c>
      <c r="I23" s="295">
        <f>H23/F11*100</f>
        <v>4.6805005925955685</v>
      </c>
      <c r="J23" s="85">
        <v>11005</v>
      </c>
      <c r="K23" s="58">
        <f>+J23/H11*100</f>
        <v>5.3908817924865655</v>
      </c>
    </row>
    <row r="24" spans="1:11" ht="12.75">
      <c r="A24" s="394" t="s">
        <v>175</v>
      </c>
      <c r="B24" s="159">
        <v>3707</v>
      </c>
      <c r="C24" s="174">
        <f>B24/B12*100</f>
        <v>16.183532698856197</v>
      </c>
      <c r="D24" s="159">
        <v>2133</v>
      </c>
      <c r="E24" s="161">
        <f>D24/C12*100</f>
        <v>10.723981900452488</v>
      </c>
      <c r="F24" s="85">
        <v>3991</v>
      </c>
      <c r="G24" s="161">
        <f>F24/E12*100</f>
        <v>6.40270803587185</v>
      </c>
      <c r="H24" s="85">
        <v>4589</v>
      </c>
      <c r="I24" s="295">
        <f>H24/F12*100</f>
        <v>8.251816154786736</v>
      </c>
      <c r="J24" s="85">
        <v>4769</v>
      </c>
      <c r="K24" s="58">
        <f>+J24/H12*100</f>
        <v>6.31831370314922</v>
      </c>
    </row>
    <row r="25" spans="1:11" ht="12.75">
      <c r="A25" s="395" t="s">
        <v>176</v>
      </c>
      <c r="B25" s="325">
        <v>-653</v>
      </c>
      <c r="C25" s="249"/>
      <c r="D25" s="325">
        <v>-601</v>
      </c>
      <c r="E25" s="162"/>
      <c r="F25" s="86">
        <v>12757</v>
      </c>
      <c r="G25" s="162"/>
      <c r="H25" s="86">
        <v>-1508</v>
      </c>
      <c r="I25" s="348"/>
      <c r="J25" s="86">
        <v>-1976</v>
      </c>
      <c r="K25" s="278"/>
    </row>
    <row r="26" spans="1:11" ht="12.75">
      <c r="A26" s="46" t="s">
        <v>178</v>
      </c>
      <c r="B26" s="85">
        <f>SUM(B22:B25)</f>
        <v>17583</v>
      </c>
      <c r="C26" s="161">
        <f>B26/B15*100</f>
        <v>11.625662014109745</v>
      </c>
      <c r="D26" s="85">
        <f>SUM(D22:D25)</f>
        <v>15475</v>
      </c>
      <c r="E26" s="161">
        <f>D26/C15*100</f>
        <v>11.167721496149932</v>
      </c>
      <c r="F26" s="85">
        <f>SUM(F22:F25)</f>
        <v>50617</v>
      </c>
      <c r="G26" s="309">
        <f>F26/E15*100</f>
        <v>11.175260190136399</v>
      </c>
      <c r="H26" s="85">
        <f>SUM(H22:H25)</f>
        <v>36676</v>
      </c>
      <c r="I26" s="295">
        <f>H26/F15*100</f>
        <v>9.02369593618754</v>
      </c>
      <c r="J26" s="85">
        <f>SUM(J22:J25)</f>
        <v>48775</v>
      </c>
      <c r="K26" s="58">
        <f>+J26/H15*100</f>
        <v>8.794420614013736</v>
      </c>
    </row>
    <row r="27" spans="1:10" ht="12.75">
      <c r="A27" s="46"/>
      <c r="B27" s="158"/>
      <c r="C27" s="158"/>
      <c r="D27" s="158"/>
      <c r="E27" s="85"/>
      <c r="F27" s="310"/>
      <c r="G27" s="310"/>
      <c r="H27" s="295"/>
      <c r="I27" s="85"/>
      <c r="J27" s="310"/>
    </row>
    <row r="28" spans="1:10" ht="12.75">
      <c r="A28" s="46"/>
      <c r="B28" s="158"/>
      <c r="C28" s="158"/>
      <c r="D28" s="158"/>
      <c r="E28" s="85"/>
      <c r="F28" s="310"/>
      <c r="G28" s="310"/>
      <c r="H28" s="295"/>
      <c r="I28" s="53"/>
      <c r="J28" s="58"/>
    </row>
    <row r="29" spans="1:8" ht="12.75">
      <c r="A29" s="175" t="s">
        <v>180</v>
      </c>
      <c r="B29" s="44"/>
      <c r="C29" s="44"/>
      <c r="D29" s="44"/>
      <c r="E29" s="175"/>
      <c r="F29" s="175"/>
      <c r="H29" s="182"/>
    </row>
    <row r="30" spans="4:8" ht="12.75">
      <c r="D30" s="182"/>
      <c r="E30" s="240"/>
      <c r="F30" s="240"/>
      <c r="G30" s="60"/>
      <c r="H30" s="182"/>
    </row>
    <row r="31" spans="1:8" ht="12.75">
      <c r="A31" s="392" t="s">
        <v>21</v>
      </c>
      <c r="B31" s="61"/>
      <c r="C31" s="61"/>
      <c r="D31" s="194" t="str">
        <f>F20</f>
        <v>1-9/2008</v>
      </c>
      <c r="E31" s="157" t="s">
        <v>17</v>
      </c>
      <c r="F31" s="194" t="s">
        <v>12</v>
      </c>
      <c r="G31" s="68"/>
      <c r="H31" s="62"/>
    </row>
    <row r="32" spans="1:8" ht="12.75">
      <c r="A32" s="63"/>
      <c r="B32" s="63"/>
      <c r="C32" s="63"/>
      <c r="D32" s="195"/>
      <c r="E32" s="351"/>
      <c r="F32" s="195"/>
      <c r="G32" s="164"/>
      <c r="H32" s="62"/>
    </row>
    <row r="33" spans="1:8" ht="12.75">
      <c r="A33" s="175" t="s">
        <v>181</v>
      </c>
      <c r="B33" s="44"/>
      <c r="C33" s="44"/>
      <c r="D33" s="175"/>
      <c r="E33" s="352"/>
      <c r="F33" s="175"/>
      <c r="G33" s="165"/>
      <c r="H33" s="62"/>
    </row>
    <row r="34" spans="1:8" ht="12.75">
      <c r="A34" s="393" t="s">
        <v>173</v>
      </c>
      <c r="D34" s="176">
        <v>272673</v>
      </c>
      <c r="E34" s="176">
        <v>264576</v>
      </c>
      <c r="F34" s="176">
        <v>250980</v>
      </c>
      <c r="G34" s="64"/>
      <c r="H34" s="62"/>
    </row>
    <row r="35" spans="1:8" ht="12.75">
      <c r="A35" s="393" t="s">
        <v>174</v>
      </c>
      <c r="B35" s="52"/>
      <c r="C35" s="52"/>
      <c r="D35" s="177">
        <v>74500</v>
      </c>
      <c r="E35" s="177">
        <v>74674</v>
      </c>
      <c r="F35" s="177">
        <v>75508</v>
      </c>
      <c r="G35" s="64"/>
      <c r="H35" s="62"/>
    </row>
    <row r="36" spans="1:8" ht="12.75">
      <c r="A36" s="394" t="s">
        <v>175</v>
      </c>
      <c r="B36" s="62"/>
      <c r="C36" s="62"/>
      <c r="D36" s="177">
        <v>97478</v>
      </c>
      <c r="E36" s="177">
        <v>74573</v>
      </c>
      <c r="F36" s="177">
        <v>78311</v>
      </c>
      <c r="G36" s="64"/>
      <c r="H36" s="62"/>
    </row>
    <row r="37" spans="1:8" ht="12.75">
      <c r="A37" s="394" t="s">
        <v>176</v>
      </c>
      <c r="B37" s="62"/>
      <c r="C37" s="62"/>
      <c r="D37" s="177">
        <v>443</v>
      </c>
      <c r="E37" s="177">
        <v>2875</v>
      </c>
      <c r="F37" s="177">
        <v>2814</v>
      </c>
      <c r="G37" s="64"/>
      <c r="H37" s="62"/>
    </row>
    <row r="38" spans="1:8" ht="12.75">
      <c r="A38" s="184" t="s">
        <v>182</v>
      </c>
      <c r="B38" s="65"/>
      <c r="C38" s="65"/>
      <c r="D38" s="178">
        <v>19420</v>
      </c>
      <c r="E38" s="178">
        <v>13117</v>
      </c>
      <c r="F38" s="178">
        <v>30712</v>
      </c>
      <c r="G38" s="64"/>
      <c r="H38" s="62"/>
    </row>
    <row r="39" spans="1:9" ht="12.75">
      <c r="A39" s="46" t="s">
        <v>178</v>
      </c>
      <c r="D39" s="176">
        <f>SUM(D34:D38)</f>
        <v>464514</v>
      </c>
      <c r="E39" s="176">
        <f>SUM(E34:E38)</f>
        <v>429815</v>
      </c>
      <c r="F39" s="176">
        <f>SUM(F34:F38)</f>
        <v>438325</v>
      </c>
      <c r="G39" s="64"/>
      <c r="H39" s="62"/>
      <c r="I39" s="60"/>
    </row>
    <row r="40" spans="4:8" ht="12.75">
      <c r="D40" s="176"/>
      <c r="E40" s="176"/>
      <c r="F40" s="176"/>
      <c r="G40" s="64"/>
      <c r="H40" s="62"/>
    </row>
    <row r="41" spans="1:8" ht="12.75">
      <c r="A41" s="175" t="s">
        <v>78</v>
      </c>
      <c r="B41" s="44"/>
      <c r="C41" s="44"/>
      <c r="D41" s="175"/>
      <c r="E41" s="175"/>
      <c r="F41" s="175"/>
      <c r="G41" s="165"/>
      <c r="H41" s="62"/>
    </row>
    <row r="42" spans="1:8" ht="12.75">
      <c r="A42" s="393" t="s">
        <v>173</v>
      </c>
      <c r="D42" s="176">
        <v>42747</v>
      </c>
      <c r="E42" s="176">
        <v>51660</v>
      </c>
      <c r="F42" s="176">
        <v>36935</v>
      </c>
      <c r="G42" s="64"/>
      <c r="H42" s="62"/>
    </row>
    <row r="43" spans="1:8" ht="12.75">
      <c r="A43" s="393" t="s">
        <v>174</v>
      </c>
      <c r="B43" s="52"/>
      <c r="C43" s="52"/>
      <c r="D43" s="177">
        <v>30647</v>
      </c>
      <c r="E43" s="177">
        <v>29918</v>
      </c>
      <c r="F43" s="177">
        <v>32447</v>
      </c>
      <c r="G43" s="64"/>
      <c r="H43" s="62"/>
    </row>
    <row r="44" spans="1:9" ht="12.75">
      <c r="A44" s="394" t="s">
        <v>175</v>
      </c>
      <c r="B44" s="62"/>
      <c r="C44" s="62"/>
      <c r="D44" s="177">
        <v>20337</v>
      </c>
      <c r="E44" s="177">
        <v>13427</v>
      </c>
      <c r="F44" s="177">
        <v>17046</v>
      </c>
      <c r="G44" s="64"/>
      <c r="H44" s="62"/>
      <c r="I44" s="60"/>
    </row>
    <row r="45" spans="1:9" ht="12.75">
      <c r="A45" s="394" t="s">
        <v>176</v>
      </c>
      <c r="B45" s="62"/>
      <c r="C45" s="62"/>
      <c r="D45" s="177">
        <v>651</v>
      </c>
      <c r="E45" s="177">
        <v>765</v>
      </c>
      <c r="F45" s="177">
        <v>667</v>
      </c>
      <c r="G45" s="64"/>
      <c r="H45" s="62"/>
      <c r="I45" s="60"/>
    </row>
    <row r="46" spans="1:8" ht="12.75">
      <c r="A46" s="184" t="s">
        <v>183</v>
      </c>
      <c r="B46" s="65"/>
      <c r="C46" s="65"/>
      <c r="D46" s="178">
        <v>164640</v>
      </c>
      <c r="E46" s="178">
        <v>153927</v>
      </c>
      <c r="F46" s="178">
        <v>148886</v>
      </c>
      <c r="G46" s="64"/>
      <c r="H46" s="62"/>
    </row>
    <row r="47" spans="1:8" ht="12.75">
      <c r="A47" s="46" t="s">
        <v>178</v>
      </c>
      <c r="C47" s="182"/>
      <c r="D47" s="176">
        <f>SUM(D42:D46)</f>
        <v>259022</v>
      </c>
      <c r="E47" s="176">
        <f>SUM(E42:E46)</f>
        <v>249697</v>
      </c>
      <c r="F47" s="176">
        <f>SUM(F42:F46)</f>
        <v>235981</v>
      </c>
      <c r="G47" s="64"/>
      <c r="H47" s="62"/>
    </row>
    <row r="48" spans="2:8" ht="12.75">
      <c r="B48" s="182"/>
      <c r="C48" s="182"/>
      <c r="E48" s="176"/>
      <c r="F48" s="176"/>
      <c r="G48" s="60"/>
      <c r="H48" s="62"/>
    </row>
    <row r="49" spans="1:8" ht="12.75">
      <c r="A49" s="163" t="s">
        <v>21</v>
      </c>
      <c r="B49" s="196" t="str">
        <f>B20</f>
        <v>7-9/2008</v>
      </c>
      <c r="C49" s="196" t="str">
        <f>D20</f>
        <v>7-9/2007</v>
      </c>
      <c r="D49" s="196" t="str">
        <f>F20</f>
        <v>1-9/2008</v>
      </c>
      <c r="E49" s="359" t="str">
        <f>H20</f>
        <v>1-9/2007</v>
      </c>
      <c r="F49" s="196" t="str">
        <f>+J20</f>
        <v>1-12/2007</v>
      </c>
      <c r="G49" s="166"/>
      <c r="H49" s="62"/>
    </row>
    <row r="50" spans="1:8" ht="12.75">
      <c r="A50" s="175" t="s">
        <v>184</v>
      </c>
      <c r="B50" s="179"/>
      <c r="C50" s="353"/>
      <c r="D50" s="179"/>
      <c r="E50" s="353"/>
      <c r="F50" s="179"/>
      <c r="G50" s="165"/>
      <c r="H50" s="62"/>
    </row>
    <row r="51" spans="1:8" ht="12.75">
      <c r="A51" s="393" t="s">
        <v>173</v>
      </c>
      <c r="B51" s="176">
        <v>11003</v>
      </c>
      <c r="C51" s="176">
        <v>8283</v>
      </c>
      <c r="D51" s="176">
        <v>25317</v>
      </c>
      <c r="E51" s="176">
        <v>52136</v>
      </c>
      <c r="F51" s="176">
        <v>60704</v>
      </c>
      <c r="G51" s="64"/>
      <c r="H51" s="62"/>
    </row>
    <row r="52" spans="1:8" ht="12.75">
      <c r="A52" s="393" t="s">
        <v>174</v>
      </c>
      <c r="B52" s="159">
        <v>1336</v>
      </c>
      <c r="C52" s="159">
        <v>-394</v>
      </c>
      <c r="D52" s="159">
        <v>6109</v>
      </c>
      <c r="E52" s="177">
        <v>16941</v>
      </c>
      <c r="F52" s="159">
        <v>20040</v>
      </c>
      <c r="G52" s="64"/>
      <c r="H52" s="62"/>
    </row>
    <row r="53" spans="1:8" ht="12.75">
      <c r="A53" s="394" t="s">
        <v>175</v>
      </c>
      <c r="B53" s="177">
        <v>8399</v>
      </c>
      <c r="C53" s="177">
        <v>4918</v>
      </c>
      <c r="D53" s="177">
        <v>20733</v>
      </c>
      <c r="E53" s="177">
        <v>8388</v>
      </c>
      <c r="F53" s="177">
        <v>12267</v>
      </c>
      <c r="G53" s="64"/>
      <c r="H53" s="62"/>
    </row>
    <row r="54" spans="1:8" ht="12.75">
      <c r="A54" s="395" t="s">
        <v>176</v>
      </c>
      <c r="B54" s="178">
        <v>79</v>
      </c>
      <c r="C54" s="178">
        <v>130</v>
      </c>
      <c r="D54" s="178">
        <v>79</v>
      </c>
      <c r="E54" s="178">
        <v>173</v>
      </c>
      <c r="F54" s="178">
        <v>176</v>
      </c>
      <c r="G54" s="64"/>
      <c r="H54" s="62"/>
    </row>
    <row r="55" spans="1:10" ht="12.75">
      <c r="A55" s="46" t="s">
        <v>178</v>
      </c>
      <c r="B55" s="176">
        <f>SUM(B51:B54)</f>
        <v>20817</v>
      </c>
      <c r="C55" s="176">
        <f>SUM(C51:C54)</f>
        <v>12937</v>
      </c>
      <c r="D55" s="176">
        <f>SUM(D51:D54)</f>
        <v>52238</v>
      </c>
      <c r="E55" s="176">
        <f>SUM(E51:E54)</f>
        <v>77638</v>
      </c>
      <c r="F55" s="176">
        <f>SUM(F51:F54)</f>
        <v>93187</v>
      </c>
      <c r="G55" s="64"/>
      <c r="H55" s="64"/>
      <c r="J55" s="60"/>
    </row>
    <row r="56" spans="2:8" ht="12.75">
      <c r="B56" s="176"/>
      <c r="C56" s="176"/>
      <c r="D56" s="176"/>
      <c r="E56" s="176"/>
      <c r="F56" s="60"/>
      <c r="G56" s="62"/>
      <c r="H56" s="62"/>
    </row>
    <row r="57" spans="1:8" ht="12.75">
      <c r="A57" s="175" t="s">
        <v>185</v>
      </c>
      <c r="B57" s="179"/>
      <c r="C57" s="179"/>
      <c r="D57" s="179"/>
      <c r="E57" s="179"/>
      <c r="F57" s="87"/>
      <c r="G57" s="165"/>
      <c r="H57" s="62"/>
    </row>
    <row r="58" spans="1:8" ht="12.75">
      <c r="A58" s="393" t="s">
        <v>173</v>
      </c>
      <c r="B58" s="176">
        <v>5739</v>
      </c>
      <c r="C58" s="176">
        <v>5199</v>
      </c>
      <c r="D58" s="176">
        <v>17068</v>
      </c>
      <c r="E58" s="176">
        <v>14936</v>
      </c>
      <c r="F58" s="176">
        <v>20330</v>
      </c>
      <c r="G58" s="64"/>
      <c r="H58" s="62"/>
    </row>
    <row r="59" spans="1:8" ht="12.75">
      <c r="A59" s="393" t="s">
        <v>174</v>
      </c>
      <c r="B59" s="159">
        <v>2139</v>
      </c>
      <c r="C59" s="159">
        <v>2200</v>
      </c>
      <c r="D59" s="159">
        <v>6382</v>
      </c>
      <c r="E59" s="177">
        <v>5718</v>
      </c>
      <c r="F59" s="159">
        <v>7782</v>
      </c>
      <c r="G59" s="64"/>
      <c r="H59" s="62"/>
    </row>
    <row r="60" spans="1:8" ht="12.75">
      <c r="A60" s="394" t="s">
        <v>175</v>
      </c>
      <c r="B60" s="177">
        <v>1570</v>
      </c>
      <c r="C60" s="177">
        <v>1318</v>
      </c>
      <c r="D60" s="177">
        <v>4615</v>
      </c>
      <c r="E60" s="177">
        <v>3883</v>
      </c>
      <c r="F60" s="177">
        <v>5315</v>
      </c>
      <c r="G60" s="64"/>
      <c r="H60" s="62"/>
    </row>
    <row r="61" spans="1:8" ht="12.75">
      <c r="A61" s="395" t="s">
        <v>176</v>
      </c>
      <c r="B61" s="178">
        <v>0</v>
      </c>
      <c r="C61" s="178">
        <v>2</v>
      </c>
      <c r="D61" s="178">
        <v>2</v>
      </c>
      <c r="E61" s="178">
        <v>3</v>
      </c>
      <c r="F61" s="178">
        <v>5</v>
      </c>
      <c r="G61" s="64"/>
      <c r="H61" s="62"/>
    </row>
    <row r="62" spans="1:8" ht="12.75">
      <c r="A62" s="46" t="s">
        <v>178</v>
      </c>
      <c r="B62" s="176">
        <f>SUM(B58:B61)</f>
        <v>9448</v>
      </c>
      <c r="C62" s="176">
        <f>SUM(C58:C61)</f>
        <v>8719</v>
      </c>
      <c r="D62" s="176">
        <f>SUM(D58:D61)</f>
        <v>28067</v>
      </c>
      <c r="E62" s="176">
        <f>SUM(E58:E61)</f>
        <v>24540</v>
      </c>
      <c r="F62" s="176">
        <f>SUM(F58:F61)</f>
        <v>33432</v>
      </c>
      <c r="G62" s="64"/>
      <c r="H62" s="62"/>
    </row>
    <row r="63" spans="2:8" ht="12.75">
      <c r="B63" s="60"/>
      <c r="C63" s="176"/>
      <c r="D63" s="176"/>
      <c r="E63" s="177"/>
      <c r="F63" s="60"/>
      <c r="G63" s="62"/>
      <c r="H63" s="62"/>
    </row>
    <row r="64" ht="12.75">
      <c r="E64" s="60"/>
    </row>
    <row r="65" spans="1:6" ht="50.25" customHeight="1">
      <c r="A65" s="403" t="s">
        <v>246</v>
      </c>
      <c r="B65" s="403"/>
      <c r="C65" s="403"/>
      <c r="D65" s="403"/>
      <c r="E65" s="403"/>
      <c r="F65" s="403"/>
    </row>
    <row r="66" ht="12.75">
      <c r="E66" s="60"/>
    </row>
  </sheetData>
  <mergeCells count="1">
    <mergeCell ref="A65:F65"/>
  </mergeCells>
  <printOptions/>
  <pageMargins left="0.59" right="0.2362204724409449" top="0.7874015748031497" bottom="0.5905511811023623" header="0.5118110236220472" footer="0.5118110236220472"/>
  <pageSetup horizontalDpi="1200" verticalDpi="1200" orientation="portrait" paperSize="9" scale="74" r:id="rId1"/>
  <ignoredErrors>
    <ignoredError sqref="D15 G15 C26 E26 G26 I26" formula="1"/>
  </ignoredErrors>
</worksheet>
</file>

<file path=xl/worksheets/sheet8.xml><?xml version="1.0" encoding="utf-8"?>
<worksheet xmlns="http://schemas.openxmlformats.org/spreadsheetml/2006/main" xmlns:r="http://schemas.openxmlformats.org/officeDocument/2006/relationships">
  <sheetPr>
    <pageSetUpPr fitToPage="1"/>
  </sheetPr>
  <dimension ref="A1:N37"/>
  <sheetViews>
    <sheetView workbookViewId="0" topLeftCell="A7">
      <selection activeCell="C36" sqref="C36"/>
    </sheetView>
  </sheetViews>
  <sheetFormatPr defaultColWidth="9.140625" defaultRowHeight="12.75"/>
  <cols>
    <col min="1" max="1" width="31.28125" style="43" customWidth="1"/>
    <col min="2" max="5" width="12.57421875" style="43" customWidth="1"/>
    <col min="6" max="6" width="12.57421875" style="236" customWidth="1"/>
    <col min="7" max="8" width="12.57421875" style="182" customWidth="1"/>
    <col min="9" max="9" width="12.57421875" style="43" customWidth="1"/>
    <col min="10" max="10" width="9.8515625" style="43" customWidth="1"/>
    <col min="11" max="11" width="10.140625" style="43" bestFit="1" customWidth="1"/>
    <col min="12" max="16384" width="9.140625" style="43" customWidth="1"/>
  </cols>
  <sheetData>
    <row r="1" spans="1:9" ht="12.75">
      <c r="A1" s="42" t="s">
        <v>4</v>
      </c>
      <c r="B1" s="42"/>
      <c r="C1" s="42"/>
      <c r="D1" s="42"/>
      <c r="E1" s="42"/>
      <c r="F1" s="218"/>
      <c r="G1" s="234"/>
      <c r="H1" s="234"/>
      <c r="I1" s="42"/>
    </row>
    <row r="4" spans="1:9" ht="15.75">
      <c r="A4" s="44" t="s">
        <v>187</v>
      </c>
      <c r="B4" s="99"/>
      <c r="C4" s="99"/>
      <c r="D4" s="99"/>
      <c r="E4" s="99"/>
      <c r="F4" s="235"/>
      <c r="G4" s="175"/>
      <c r="H4" s="175"/>
      <c r="I4" s="44"/>
    </row>
    <row r="5" ht="12.75">
      <c r="J5" s="44"/>
    </row>
    <row r="6" spans="1:10" ht="12.75">
      <c r="A6" s="396" t="s">
        <v>21</v>
      </c>
      <c r="B6" s="180" t="s">
        <v>15</v>
      </c>
      <c r="C6" s="180" t="s">
        <v>14</v>
      </c>
      <c r="D6" s="180" t="s">
        <v>13</v>
      </c>
      <c r="E6" s="180" t="s">
        <v>10</v>
      </c>
      <c r="F6" s="180" t="s">
        <v>9</v>
      </c>
      <c r="G6" s="237" t="s">
        <v>8</v>
      </c>
      <c r="H6" s="237" t="s">
        <v>5</v>
      </c>
      <c r="I6" s="67" t="s">
        <v>6</v>
      </c>
      <c r="J6" s="68"/>
    </row>
    <row r="7" spans="1:10" ht="12.75">
      <c r="A7" s="62"/>
      <c r="B7" s="181"/>
      <c r="C7" s="181"/>
      <c r="D7" s="181"/>
      <c r="E7" s="181"/>
      <c r="F7" s="181"/>
      <c r="G7" s="238"/>
      <c r="H7" s="181"/>
      <c r="I7" s="62"/>
      <c r="J7" s="68"/>
    </row>
    <row r="8" spans="1:9" ht="12.75">
      <c r="A8" s="44" t="s">
        <v>23</v>
      </c>
      <c r="B8" s="175"/>
      <c r="C8" s="175"/>
      <c r="D8" s="175"/>
      <c r="E8" s="175"/>
      <c r="F8" s="175"/>
      <c r="G8" s="239"/>
      <c r="H8" s="175"/>
      <c r="I8" s="44"/>
    </row>
    <row r="9" spans="1:14" ht="12.75">
      <c r="A9" s="52" t="s">
        <v>173</v>
      </c>
      <c r="B9" s="176">
        <v>73740</v>
      </c>
      <c r="C9" s="176">
        <v>76639</v>
      </c>
      <c r="D9" s="176">
        <v>75480</v>
      </c>
      <c r="E9" s="176">
        <v>74788</v>
      </c>
      <c r="F9" s="176">
        <v>67915</v>
      </c>
      <c r="G9" s="240">
        <v>71744</v>
      </c>
      <c r="H9" s="176">
        <v>65398</v>
      </c>
      <c r="I9" s="60">
        <v>53765</v>
      </c>
      <c r="J9" s="60"/>
      <c r="K9" s="69"/>
      <c r="L9" s="69"/>
      <c r="M9" s="69"/>
      <c r="N9" s="69"/>
    </row>
    <row r="10" spans="1:12" ht="12.75">
      <c r="A10" s="52" t="s">
        <v>174</v>
      </c>
      <c r="B10" s="159">
        <v>56309</v>
      </c>
      <c r="C10" s="159">
        <v>57114</v>
      </c>
      <c r="D10" s="159">
        <v>55574</v>
      </c>
      <c r="E10" s="159">
        <v>54798</v>
      </c>
      <c r="F10" s="159">
        <v>51963</v>
      </c>
      <c r="G10" s="241">
        <v>48660</v>
      </c>
      <c r="H10" s="176">
        <v>48720</v>
      </c>
      <c r="I10" s="60">
        <v>44584</v>
      </c>
      <c r="J10" s="60"/>
      <c r="K10" s="69"/>
      <c r="L10" s="69"/>
    </row>
    <row r="11" spans="1:12" ht="12.75">
      <c r="A11" s="279" t="s">
        <v>175</v>
      </c>
      <c r="B11" s="177">
        <v>22906</v>
      </c>
      <c r="C11" s="177">
        <v>22052</v>
      </c>
      <c r="D11" s="177">
        <v>17375</v>
      </c>
      <c r="E11" s="177">
        <v>19867</v>
      </c>
      <c r="F11" s="177">
        <v>19890</v>
      </c>
      <c r="G11" s="238">
        <v>19572</v>
      </c>
      <c r="H11" s="177">
        <v>16150</v>
      </c>
      <c r="I11" s="64">
        <v>18252</v>
      </c>
      <c r="J11" s="60"/>
      <c r="K11" s="69"/>
      <c r="L11" s="69"/>
    </row>
    <row r="12" spans="1:12" ht="12.75">
      <c r="A12" s="52" t="s">
        <v>176</v>
      </c>
      <c r="B12" s="177"/>
      <c r="C12" s="177">
        <v>0</v>
      </c>
      <c r="D12" s="177">
        <v>0</v>
      </c>
      <c r="E12" s="177">
        <v>1</v>
      </c>
      <c r="F12" s="177">
        <v>3</v>
      </c>
      <c r="G12" s="238">
        <v>3</v>
      </c>
      <c r="H12" s="177">
        <v>3</v>
      </c>
      <c r="I12" s="64">
        <v>3</v>
      </c>
      <c r="J12" s="60"/>
      <c r="K12" s="69"/>
      <c r="L12" s="69"/>
    </row>
    <row r="13" spans="1:12" ht="12.75">
      <c r="A13" s="56" t="s">
        <v>177</v>
      </c>
      <c r="B13" s="178">
        <v>-1712</v>
      </c>
      <c r="C13" s="178">
        <v>-1441</v>
      </c>
      <c r="D13" s="178">
        <v>-1098</v>
      </c>
      <c r="E13" s="178">
        <v>-1282</v>
      </c>
      <c r="F13" s="178">
        <v>-1202</v>
      </c>
      <c r="G13" s="242">
        <v>-1220</v>
      </c>
      <c r="H13" s="178">
        <v>-1158</v>
      </c>
      <c r="I13" s="66">
        <v>-1242</v>
      </c>
      <c r="J13" s="60"/>
      <c r="K13" s="69"/>
      <c r="L13" s="69"/>
    </row>
    <row r="14" spans="1:14" ht="12.75">
      <c r="A14" s="46" t="s">
        <v>178</v>
      </c>
      <c r="B14" s="176">
        <f>SUM(B9:B13)</f>
        <v>151243</v>
      </c>
      <c r="C14" s="176">
        <f aca="true" t="shared" si="0" ref="C14:I14">SUM(C9:C13)</f>
        <v>154364</v>
      </c>
      <c r="D14" s="176">
        <f t="shared" si="0"/>
        <v>147331</v>
      </c>
      <c r="E14" s="176">
        <f t="shared" si="0"/>
        <v>148172</v>
      </c>
      <c r="F14" s="176">
        <f t="shared" si="0"/>
        <v>138569</v>
      </c>
      <c r="G14" s="240">
        <f t="shared" si="0"/>
        <v>138759</v>
      </c>
      <c r="H14" s="176">
        <f t="shared" si="0"/>
        <v>129113</v>
      </c>
      <c r="I14" s="60">
        <f t="shared" si="0"/>
        <v>115362</v>
      </c>
      <c r="J14" s="60"/>
      <c r="K14" s="70"/>
      <c r="L14" s="69"/>
      <c r="M14" s="69"/>
      <c r="N14" s="69"/>
    </row>
    <row r="15" spans="2:11" ht="12.75">
      <c r="B15" s="182"/>
      <c r="C15" s="182"/>
      <c r="D15" s="182"/>
      <c r="E15" s="182"/>
      <c r="F15" s="176"/>
      <c r="G15" s="240"/>
      <c r="H15" s="176"/>
      <c r="I15" s="60"/>
      <c r="J15" s="60"/>
      <c r="K15" s="69"/>
    </row>
    <row r="16" spans="1:11" ht="12.75">
      <c r="A16" s="44" t="s">
        <v>30</v>
      </c>
      <c r="B16" s="175"/>
      <c r="C16" s="175"/>
      <c r="D16" s="175"/>
      <c r="E16" s="175"/>
      <c r="F16" s="179"/>
      <c r="G16" s="239"/>
      <c r="H16" s="179"/>
      <c r="I16" s="87"/>
      <c r="J16" s="60"/>
      <c r="K16" s="60"/>
    </row>
    <row r="17" spans="1:12" ht="12.75">
      <c r="A17" s="52" t="s">
        <v>173</v>
      </c>
      <c r="B17" s="176">
        <v>9723</v>
      </c>
      <c r="C17" s="176">
        <v>8151</v>
      </c>
      <c r="D17" s="176">
        <v>8423</v>
      </c>
      <c r="E17" s="176">
        <v>8372</v>
      </c>
      <c r="F17" s="176">
        <v>9730</v>
      </c>
      <c r="G17" s="240">
        <v>8104</v>
      </c>
      <c r="H17" s="176">
        <v>8771</v>
      </c>
      <c r="I17" s="60">
        <v>7104</v>
      </c>
      <c r="J17" s="60"/>
      <c r="K17" s="60"/>
      <c r="L17" s="60"/>
    </row>
    <row r="18" spans="1:12" ht="12.75">
      <c r="A18" s="52" t="s">
        <v>174</v>
      </c>
      <c r="B18" s="159">
        <v>4806</v>
      </c>
      <c r="C18" s="159">
        <v>1156</v>
      </c>
      <c r="D18" s="159">
        <v>1609</v>
      </c>
      <c r="E18" s="159">
        <v>4015</v>
      </c>
      <c r="F18" s="159">
        <v>4213</v>
      </c>
      <c r="G18" s="241">
        <v>1690</v>
      </c>
      <c r="H18" s="176">
        <v>1087</v>
      </c>
      <c r="I18" s="60">
        <v>1154</v>
      </c>
      <c r="J18" s="60"/>
      <c r="K18" s="60"/>
      <c r="L18" s="60"/>
    </row>
    <row r="19" spans="1:12" ht="12.75">
      <c r="A19" s="279" t="s">
        <v>175</v>
      </c>
      <c r="B19" s="177">
        <v>3707</v>
      </c>
      <c r="C19" s="177">
        <v>1162</v>
      </c>
      <c r="D19" s="177">
        <v>-878</v>
      </c>
      <c r="E19" s="177">
        <v>180</v>
      </c>
      <c r="F19" s="177">
        <v>2133</v>
      </c>
      <c r="G19" s="238">
        <v>2595</v>
      </c>
      <c r="H19" s="177">
        <v>-139</v>
      </c>
      <c r="I19" s="64">
        <v>3025</v>
      </c>
      <c r="J19" s="60"/>
      <c r="K19" s="60"/>
      <c r="L19" s="60"/>
    </row>
    <row r="20" spans="1:12" ht="12.75">
      <c r="A20" s="56" t="s">
        <v>176</v>
      </c>
      <c r="B20" s="178">
        <v>-653</v>
      </c>
      <c r="C20" s="178">
        <v>-271</v>
      </c>
      <c r="D20" s="178">
        <v>13681</v>
      </c>
      <c r="E20" s="178">
        <v>-468</v>
      </c>
      <c r="F20" s="178">
        <v>-601</v>
      </c>
      <c r="G20" s="242">
        <v>-349</v>
      </c>
      <c r="H20" s="178">
        <v>-558</v>
      </c>
      <c r="I20" s="66">
        <v>-971</v>
      </c>
      <c r="J20" s="60"/>
      <c r="K20" s="60"/>
      <c r="L20" s="60"/>
    </row>
    <row r="21" spans="1:12" ht="12.75">
      <c r="A21" s="46" t="s">
        <v>178</v>
      </c>
      <c r="B21" s="176">
        <f>SUM(B17:B20)</f>
        <v>17583</v>
      </c>
      <c r="C21" s="176">
        <f aca="true" t="shared" si="1" ref="C21:I21">SUM(C17:C20)</f>
        <v>10198</v>
      </c>
      <c r="D21" s="176">
        <f t="shared" si="1"/>
        <v>22835</v>
      </c>
      <c r="E21" s="176">
        <f t="shared" si="1"/>
        <v>12099</v>
      </c>
      <c r="F21" s="176">
        <f t="shared" si="1"/>
        <v>15475</v>
      </c>
      <c r="G21" s="240">
        <f t="shared" si="1"/>
        <v>12040</v>
      </c>
      <c r="H21" s="176">
        <f t="shared" si="1"/>
        <v>9161</v>
      </c>
      <c r="I21" s="60">
        <f t="shared" si="1"/>
        <v>10312</v>
      </c>
      <c r="J21" s="60"/>
      <c r="K21" s="60"/>
      <c r="L21" s="60"/>
    </row>
    <row r="22" spans="2:11" ht="12.75">
      <c r="B22" s="182"/>
      <c r="C22" s="182"/>
      <c r="D22" s="182"/>
      <c r="E22" s="182"/>
      <c r="F22" s="182"/>
      <c r="G22" s="236"/>
      <c r="H22" s="176"/>
      <c r="I22" s="60"/>
      <c r="J22" s="60"/>
      <c r="K22" s="71"/>
    </row>
    <row r="23" spans="1:11" ht="12.75">
      <c r="A23" s="44" t="s">
        <v>188</v>
      </c>
      <c r="B23" s="175"/>
      <c r="C23" s="175"/>
      <c r="D23" s="175"/>
      <c r="E23" s="175"/>
      <c r="F23" s="175"/>
      <c r="G23" s="243"/>
      <c r="H23" s="179"/>
      <c r="I23" s="87"/>
      <c r="J23" s="60"/>
      <c r="K23" s="49"/>
    </row>
    <row r="24" spans="1:11" ht="12.75">
      <c r="A24" s="52" t="s">
        <v>173</v>
      </c>
      <c r="B24" s="183">
        <f aca="true" t="shared" si="2" ref="B24:G24">B17/B9*100</f>
        <v>13.185516680227828</v>
      </c>
      <c r="C24" s="183">
        <f t="shared" si="2"/>
        <v>10.635577186549929</v>
      </c>
      <c r="D24" s="183">
        <f t="shared" si="2"/>
        <v>11.159247482776895</v>
      </c>
      <c r="E24" s="183">
        <f t="shared" si="2"/>
        <v>11.194309247472857</v>
      </c>
      <c r="F24" s="183">
        <f t="shared" si="2"/>
        <v>14.32673194434219</v>
      </c>
      <c r="G24" s="244">
        <f t="shared" si="2"/>
        <v>11.2957181088314</v>
      </c>
      <c r="H24" s="73">
        <f aca="true" t="shared" si="3" ref="F24:H25">H17/H9*100</f>
        <v>13.411725129208843</v>
      </c>
      <c r="I24" s="72">
        <f>I17/I9*100</f>
        <v>13.21305682135218</v>
      </c>
      <c r="J24" s="60"/>
      <c r="K24" s="71"/>
    </row>
    <row r="25" spans="1:11" ht="12.75">
      <c r="A25" s="52" t="s">
        <v>174</v>
      </c>
      <c r="B25" s="174">
        <f>B18/B10*100</f>
        <v>8.53504768331883</v>
      </c>
      <c r="C25" s="174">
        <f aca="true" t="shared" si="4" ref="C25:E26">C18/C10*100</f>
        <v>2.024022131176244</v>
      </c>
      <c r="D25" s="174">
        <f t="shared" si="4"/>
        <v>2.8952387807247995</v>
      </c>
      <c r="E25" s="174">
        <f t="shared" si="4"/>
        <v>7.3269097412314315</v>
      </c>
      <c r="F25" s="174">
        <f t="shared" si="3"/>
        <v>8.107692011623655</v>
      </c>
      <c r="G25" s="172">
        <f>G18/G10*100</f>
        <v>3.473078503904645</v>
      </c>
      <c r="H25" s="73">
        <f t="shared" si="3"/>
        <v>2.2311165845648606</v>
      </c>
      <c r="I25" s="72">
        <f>I18/I10*100</f>
        <v>2.5883725103176025</v>
      </c>
      <c r="J25" s="60"/>
      <c r="K25" s="60"/>
    </row>
    <row r="26" spans="1:11" ht="12.75">
      <c r="A26" s="56" t="s">
        <v>175</v>
      </c>
      <c r="B26" s="216">
        <f>B19/B11*100</f>
        <v>16.183532698856197</v>
      </c>
      <c r="C26" s="216">
        <f t="shared" si="4"/>
        <v>5.269363323054598</v>
      </c>
      <c r="D26" s="216">
        <f t="shared" si="4"/>
        <v>-5.053237410071942</v>
      </c>
      <c r="E26" s="216">
        <f t="shared" si="4"/>
        <v>0.9060250666935119</v>
      </c>
      <c r="F26" s="216">
        <f>F19/F11*100</f>
        <v>10.723981900452488</v>
      </c>
      <c r="G26" s="245">
        <f>G19/G11*100</f>
        <v>13.258736971183325</v>
      </c>
      <c r="H26" s="246">
        <f>+H19/H11*100</f>
        <v>-0.8606811145510836</v>
      </c>
      <c r="I26" s="217">
        <f>+I19/I11*100</f>
        <v>16.573526188910805</v>
      </c>
      <c r="J26" s="60"/>
      <c r="K26" s="60"/>
    </row>
    <row r="27" spans="1:11" ht="12.75">
      <c r="A27" s="46" t="s">
        <v>178</v>
      </c>
      <c r="B27" s="183">
        <f>B21/B14*100</f>
        <v>11.625662014109745</v>
      </c>
      <c r="C27" s="183">
        <f>C21/C14*100</f>
        <v>6.606462646731102</v>
      </c>
      <c r="D27" s="183">
        <f aca="true" t="shared" si="5" ref="D27:I27">D21/D14*100</f>
        <v>15.499114239365783</v>
      </c>
      <c r="E27" s="183">
        <f t="shared" si="5"/>
        <v>8.165510352833195</v>
      </c>
      <c r="F27" s="183">
        <f t="shared" si="5"/>
        <v>11.167721496149932</v>
      </c>
      <c r="G27" s="244">
        <f t="shared" si="5"/>
        <v>8.676914650581223</v>
      </c>
      <c r="H27" s="73">
        <f t="shared" si="5"/>
        <v>7.095335094064889</v>
      </c>
      <c r="I27" s="73">
        <f t="shared" si="5"/>
        <v>8.938818675126992</v>
      </c>
      <c r="J27" s="60"/>
      <c r="K27" s="60"/>
    </row>
    <row r="28" spans="2:11" ht="12.75">
      <c r="B28" s="182"/>
      <c r="C28" s="182"/>
      <c r="D28" s="182"/>
      <c r="E28" s="182"/>
      <c r="F28" s="182"/>
      <c r="G28" s="240"/>
      <c r="H28" s="176"/>
      <c r="I28" s="60"/>
      <c r="J28" s="60"/>
      <c r="K28" s="60"/>
    </row>
    <row r="29" spans="1:10" ht="12.75">
      <c r="A29" s="43" t="s">
        <v>189</v>
      </c>
      <c r="B29" s="176">
        <v>-1346</v>
      </c>
      <c r="C29" s="176">
        <v>-990</v>
      </c>
      <c r="D29" s="176">
        <v>-1100</v>
      </c>
      <c r="E29" s="176">
        <v>-1247</v>
      </c>
      <c r="F29" s="176">
        <v>-1294</v>
      </c>
      <c r="G29" s="240">
        <v>-924</v>
      </c>
      <c r="H29" s="182">
        <v>-852</v>
      </c>
      <c r="I29" s="43">
        <v>-366</v>
      </c>
      <c r="J29" s="60"/>
    </row>
    <row r="30" spans="1:10" ht="12.75">
      <c r="A30" s="65" t="s">
        <v>190</v>
      </c>
      <c r="B30" s="184"/>
      <c r="C30" s="184"/>
      <c r="D30" s="184"/>
      <c r="E30" s="184"/>
      <c r="F30" s="184"/>
      <c r="G30" s="242"/>
      <c r="H30" s="184"/>
      <c r="I30" s="65">
        <v>18</v>
      </c>
      <c r="J30" s="60"/>
    </row>
    <row r="31" spans="1:9" ht="12.75">
      <c r="A31" s="74"/>
      <c r="B31" s="185"/>
      <c r="C31" s="185"/>
      <c r="D31" s="185"/>
      <c r="E31" s="185"/>
      <c r="F31" s="185"/>
      <c r="G31" s="240"/>
      <c r="H31" s="185"/>
      <c r="I31" s="74"/>
    </row>
    <row r="32" spans="1:10" ht="12.75">
      <c r="A32" s="397" t="s">
        <v>191</v>
      </c>
      <c r="B32" s="173">
        <f aca="true" t="shared" si="6" ref="B32:G32">B21+B29+B30</f>
        <v>16237</v>
      </c>
      <c r="C32" s="173">
        <f t="shared" si="6"/>
        <v>9208</v>
      </c>
      <c r="D32" s="173">
        <f t="shared" si="6"/>
        <v>21735</v>
      </c>
      <c r="E32" s="173">
        <f t="shared" si="6"/>
        <v>10852</v>
      </c>
      <c r="F32" s="173">
        <f t="shared" si="6"/>
        <v>14181</v>
      </c>
      <c r="G32" s="173">
        <f t="shared" si="6"/>
        <v>11116</v>
      </c>
      <c r="H32" s="240">
        <f>+H29+H21+H30</f>
        <v>8309</v>
      </c>
      <c r="I32" s="59">
        <f>+I29+I21+I30</f>
        <v>9964</v>
      </c>
      <c r="J32" s="60"/>
    </row>
    <row r="33" ht="12.75">
      <c r="J33" s="60"/>
    </row>
    <row r="34" spans="1:7" ht="38.25" customHeight="1">
      <c r="A34" s="404" t="s">
        <v>186</v>
      </c>
      <c r="B34" s="404"/>
      <c r="C34" s="404"/>
      <c r="D34" s="404"/>
      <c r="E34" s="404"/>
      <c r="F34" s="404"/>
      <c r="G34" s="404"/>
    </row>
    <row r="35" ht="12.75">
      <c r="D35" s="173"/>
    </row>
    <row r="37" ht="12.75">
      <c r="B37" s="60"/>
    </row>
  </sheetData>
  <mergeCells count="1">
    <mergeCell ref="A34:G34"/>
  </mergeCells>
  <printOptions/>
  <pageMargins left="0.75" right="0.75" top="1" bottom="1" header="0.4921259845" footer="0.4921259845"/>
  <pageSetup fitToHeight="1" fitToWidth="1" horizontalDpi="1200" verticalDpi="1200" orientation="landscape" paperSize="9" scale="99" r:id="rId1"/>
</worksheet>
</file>

<file path=xl/worksheets/sheet9.xml><?xml version="1.0" encoding="utf-8"?>
<worksheet xmlns="http://schemas.openxmlformats.org/spreadsheetml/2006/main" xmlns:r="http://schemas.openxmlformats.org/officeDocument/2006/relationships">
  <dimension ref="A1:J40"/>
  <sheetViews>
    <sheetView workbookViewId="0" topLeftCell="A19">
      <selection activeCell="F34" sqref="F34"/>
    </sheetView>
  </sheetViews>
  <sheetFormatPr defaultColWidth="9.140625" defaultRowHeight="12.75"/>
  <cols>
    <col min="1" max="1" width="38.8515625" style="0" customWidth="1"/>
    <col min="2" max="3" width="10.57421875" style="231" customWidth="1"/>
    <col min="4" max="4" width="10.57421875" style="0" customWidth="1"/>
  </cols>
  <sheetData>
    <row r="1" spans="1:3" ht="12.75">
      <c r="A1" s="42" t="s">
        <v>4</v>
      </c>
      <c r="B1" s="234"/>
      <c r="C1" s="182"/>
    </row>
    <row r="2" spans="1:3" ht="12.75">
      <c r="A2" s="43"/>
      <c r="B2" s="182"/>
      <c r="C2" s="182"/>
    </row>
    <row r="3" spans="1:3" ht="12.75">
      <c r="A3" s="45"/>
      <c r="B3" s="158"/>
      <c r="C3" s="158"/>
    </row>
    <row r="4" spans="1:3" ht="12.75">
      <c r="A4" s="45" t="s">
        <v>192</v>
      </c>
      <c r="B4" s="158"/>
      <c r="C4" s="158"/>
    </row>
    <row r="5" spans="1:3" ht="12.75">
      <c r="A5" s="46"/>
      <c r="B5" s="247"/>
      <c r="C5" s="230"/>
    </row>
    <row r="6" spans="1:9" ht="12.75">
      <c r="A6" s="398" t="s">
        <v>21</v>
      </c>
      <c r="B6" s="157" t="s">
        <v>16</v>
      </c>
      <c r="C6" s="157" t="s">
        <v>17</v>
      </c>
      <c r="D6" s="50" t="s">
        <v>11</v>
      </c>
      <c r="F6" s="197"/>
      <c r="G6" s="197"/>
      <c r="H6" s="197"/>
      <c r="I6" s="197"/>
    </row>
    <row r="7" spans="1:9" ht="12.75">
      <c r="A7" s="46"/>
      <c r="B7" s="158"/>
      <c r="C7" s="158"/>
      <c r="D7" s="46"/>
      <c r="F7" s="197"/>
      <c r="G7" s="197"/>
      <c r="H7" s="197"/>
      <c r="I7" s="197"/>
    </row>
    <row r="8" spans="1:9" ht="12.75">
      <c r="A8" s="52" t="s">
        <v>193</v>
      </c>
      <c r="B8" s="85">
        <v>162117</v>
      </c>
      <c r="C8" s="85">
        <v>124407</v>
      </c>
      <c r="D8" s="53">
        <v>124407</v>
      </c>
      <c r="F8" s="197"/>
      <c r="G8" s="279"/>
      <c r="H8" s="197"/>
      <c r="I8" s="197"/>
    </row>
    <row r="9" spans="1:9" ht="12.75">
      <c r="A9" s="52" t="s">
        <v>194</v>
      </c>
      <c r="B9" s="85">
        <v>294</v>
      </c>
      <c r="C9" s="85">
        <v>42115</v>
      </c>
      <c r="D9" s="53">
        <v>41885</v>
      </c>
      <c r="F9" s="197"/>
      <c r="G9" s="279"/>
      <c r="H9" s="197"/>
      <c r="I9" s="197"/>
    </row>
    <row r="10" spans="1:9" ht="12.75">
      <c r="A10" s="52" t="s">
        <v>195</v>
      </c>
      <c r="B10" s="85">
        <v>2937</v>
      </c>
      <c r="C10" s="85">
        <v>3243</v>
      </c>
      <c r="D10" s="53">
        <v>5403</v>
      </c>
      <c r="F10" s="197"/>
      <c r="G10" s="279"/>
      <c r="H10" s="197"/>
      <c r="I10" s="197"/>
    </row>
    <row r="11" spans="1:9" ht="12.75">
      <c r="A11" s="52" t="s">
        <v>196</v>
      </c>
      <c r="B11" s="85">
        <v>-122</v>
      </c>
      <c r="C11" s="85">
        <v>-2100</v>
      </c>
      <c r="D11" s="53">
        <f>-1588+42</f>
        <v>-1546</v>
      </c>
      <c r="F11" s="197"/>
      <c r="G11" s="279"/>
      <c r="H11" s="197"/>
      <c r="I11" s="197"/>
    </row>
    <row r="12" spans="1:9" ht="12.75">
      <c r="A12" s="52" t="s">
        <v>197</v>
      </c>
      <c r="B12" s="85">
        <v>-6790</v>
      </c>
      <c r="C12" s="85">
        <v>-5649</v>
      </c>
      <c r="D12" s="53">
        <v>-7921</v>
      </c>
      <c r="F12" s="197"/>
      <c r="G12" s="279"/>
      <c r="H12" s="197"/>
      <c r="I12" s="197"/>
    </row>
    <row r="13" spans="1:9" ht="12.75">
      <c r="A13" s="52" t="s">
        <v>198</v>
      </c>
      <c r="B13" s="85"/>
      <c r="C13" s="85">
        <v>121</v>
      </c>
      <c r="D13" s="53">
        <v>228</v>
      </c>
      <c r="F13" s="197"/>
      <c r="G13" s="279"/>
      <c r="H13" s="197"/>
      <c r="I13" s="197"/>
    </row>
    <row r="14" spans="1:9" ht="12.75">
      <c r="A14" s="56" t="s">
        <v>199</v>
      </c>
      <c r="B14" s="86">
        <v>-587</v>
      </c>
      <c r="C14" s="86">
        <v>-221</v>
      </c>
      <c r="D14" s="57">
        <f>-353+14</f>
        <v>-339</v>
      </c>
      <c r="F14" s="197"/>
      <c r="G14" s="49"/>
      <c r="H14" s="197"/>
      <c r="I14" s="197"/>
    </row>
    <row r="15" spans="1:9" ht="12.75">
      <c r="A15" s="46" t="s">
        <v>200</v>
      </c>
      <c r="B15" s="85">
        <f>SUM(B8:B14)</f>
        <v>157849</v>
      </c>
      <c r="C15" s="85">
        <f>SUM(C8:C14)</f>
        <v>161916</v>
      </c>
      <c r="D15" s="53">
        <f>SUM(D8:D14)</f>
        <v>162117</v>
      </c>
      <c r="F15" s="197"/>
      <c r="G15" s="197"/>
      <c r="H15" s="197"/>
      <c r="I15" s="197"/>
    </row>
    <row r="16" spans="1:9" ht="12.75">
      <c r="A16" s="46"/>
      <c r="B16" s="85"/>
      <c r="C16" s="85"/>
      <c r="F16" s="197"/>
      <c r="G16" s="197"/>
      <c r="H16" s="197"/>
      <c r="I16" s="197"/>
    </row>
    <row r="17" spans="1:3" ht="12.75">
      <c r="A17" s="45" t="s">
        <v>201</v>
      </c>
      <c r="C17" s="158"/>
    </row>
    <row r="18" spans="1:8" ht="12.75">
      <c r="A18" s="46"/>
      <c r="B18" s="247"/>
      <c r="C18" s="230"/>
      <c r="H18" s="312"/>
    </row>
    <row r="19" spans="1:10" ht="12.75">
      <c r="A19" s="398" t="s">
        <v>21</v>
      </c>
      <c r="B19" s="157" t="str">
        <f>+B6</f>
        <v>1-9/2008</v>
      </c>
      <c r="C19" s="157" t="str">
        <f>+C6</f>
        <v>1-9/2007</v>
      </c>
      <c r="D19" s="50" t="s">
        <v>11</v>
      </c>
      <c r="F19" s="197"/>
      <c r="G19" s="280"/>
      <c r="H19" s="197"/>
      <c r="I19" s="197"/>
      <c r="J19" s="197"/>
    </row>
    <row r="20" spans="1:10" ht="12.75">
      <c r="A20" s="46"/>
      <c r="B20" s="158"/>
      <c r="C20" s="158"/>
      <c r="D20" s="46"/>
      <c r="F20" s="197"/>
      <c r="G20" s="197"/>
      <c r="H20" s="197"/>
      <c r="I20" s="197"/>
      <c r="J20" s="197"/>
    </row>
    <row r="21" spans="1:10" ht="12.75">
      <c r="A21" s="52" t="s">
        <v>193</v>
      </c>
      <c r="B21" s="85">
        <v>151870</v>
      </c>
      <c r="C21" s="85">
        <v>134038</v>
      </c>
      <c r="D21" s="53">
        <v>134038</v>
      </c>
      <c r="F21" s="280"/>
      <c r="G21" s="279"/>
      <c r="H21" s="280"/>
      <c r="I21" s="197"/>
      <c r="J21" s="197"/>
    </row>
    <row r="22" spans="1:10" ht="12.75">
      <c r="A22" s="52" t="s">
        <v>194</v>
      </c>
      <c r="B22" s="85">
        <v>116</v>
      </c>
      <c r="C22" s="85">
        <v>5510</v>
      </c>
      <c r="D22" s="53">
        <v>5574</v>
      </c>
      <c r="F22" s="197"/>
      <c r="G22" s="279"/>
      <c r="H22" s="197"/>
      <c r="I22" s="197"/>
      <c r="J22" s="197"/>
    </row>
    <row r="23" spans="1:10" ht="12.75">
      <c r="A23" s="52" t="s">
        <v>195</v>
      </c>
      <c r="B23" s="85">
        <v>48782</v>
      </c>
      <c r="C23" s="85">
        <v>27384</v>
      </c>
      <c r="D23" s="53">
        <v>40147</v>
      </c>
      <c r="F23" s="197"/>
      <c r="G23" s="355"/>
      <c r="H23" s="197"/>
      <c r="I23" s="197"/>
      <c r="J23" s="197"/>
    </row>
    <row r="24" spans="1:10" ht="12.75">
      <c r="A24" s="52" t="s">
        <v>196</v>
      </c>
      <c r="B24" s="85">
        <v>-1009</v>
      </c>
      <c r="C24" s="85">
        <v>-1814</v>
      </c>
      <c r="D24" s="53">
        <f>-6474+4378</f>
        <v>-2096</v>
      </c>
      <c r="F24" s="197"/>
      <c r="G24" s="355"/>
      <c r="H24" s="197"/>
      <c r="I24" s="197"/>
      <c r="J24" s="197"/>
    </row>
    <row r="25" spans="1:10" ht="12.75">
      <c r="A25" s="52" t="s">
        <v>202</v>
      </c>
      <c r="B25" s="85">
        <f>-21275-2</f>
        <v>-21277</v>
      </c>
      <c r="C25" s="85">
        <v>-18894</v>
      </c>
      <c r="D25" s="53">
        <v>-25511</v>
      </c>
      <c r="F25" s="197"/>
      <c r="G25" s="279"/>
      <c r="H25" s="197"/>
      <c r="I25" s="197"/>
      <c r="J25" s="197"/>
    </row>
    <row r="26" spans="1:10" ht="12.75">
      <c r="A26" s="52" t="s">
        <v>198</v>
      </c>
      <c r="B26" s="85"/>
      <c r="C26" s="85">
        <v>-121</v>
      </c>
      <c r="D26" s="53">
        <v>-228</v>
      </c>
      <c r="F26" s="280"/>
      <c r="G26" s="279"/>
      <c r="H26" s="197"/>
      <c r="I26" s="197"/>
      <c r="J26" s="197"/>
    </row>
    <row r="27" spans="1:10" ht="12.75">
      <c r="A27" s="56" t="s">
        <v>199</v>
      </c>
      <c r="B27" s="86">
        <f>-187+2</f>
        <v>-185</v>
      </c>
      <c r="C27" s="86">
        <v>-93</v>
      </c>
      <c r="D27" s="57">
        <f>-67+13</f>
        <v>-54</v>
      </c>
      <c r="F27" s="197"/>
      <c r="G27" s="49"/>
      <c r="H27" s="197"/>
      <c r="I27" s="197"/>
      <c r="J27" s="197"/>
    </row>
    <row r="28" spans="1:10" ht="12.75">
      <c r="A28" s="46" t="s">
        <v>200</v>
      </c>
      <c r="B28" s="85">
        <f>SUM(B21:B27)</f>
        <v>178297</v>
      </c>
      <c r="C28" s="85">
        <f>SUM(C21:C27)</f>
        <v>146010</v>
      </c>
      <c r="D28" s="53">
        <f>SUM(D21:D27)</f>
        <v>151870</v>
      </c>
      <c r="F28" s="197"/>
      <c r="G28" s="197"/>
      <c r="H28" s="197"/>
      <c r="I28" s="197"/>
      <c r="J28" s="197"/>
    </row>
    <row r="29" spans="6:10" ht="12.75">
      <c r="F29" s="197"/>
      <c r="G29" s="197"/>
      <c r="H29" s="197"/>
      <c r="I29" s="197"/>
      <c r="J29" s="197"/>
    </row>
    <row r="31" spans="1:3" ht="12.75">
      <c r="A31" s="45" t="s">
        <v>203</v>
      </c>
      <c r="B31" s="158"/>
      <c r="C31" s="158"/>
    </row>
    <row r="32" spans="1:3" ht="12.75">
      <c r="A32" s="46"/>
      <c r="B32" s="247"/>
      <c r="C32" s="230"/>
    </row>
    <row r="33" spans="1:4" ht="12.75">
      <c r="A33" s="398" t="s">
        <v>21</v>
      </c>
      <c r="B33" s="157" t="s">
        <v>16</v>
      </c>
      <c r="C33" s="157" t="s">
        <v>17</v>
      </c>
      <c r="D33" s="50" t="s">
        <v>11</v>
      </c>
    </row>
    <row r="34" spans="1:4" ht="12.75">
      <c r="A34" s="46"/>
      <c r="B34" s="158"/>
      <c r="C34" s="158"/>
      <c r="D34" s="46"/>
    </row>
    <row r="35" spans="1:4" ht="12.75">
      <c r="A35" s="52" t="s">
        <v>45</v>
      </c>
      <c r="B35" s="85">
        <v>1122</v>
      </c>
      <c r="C35" s="85">
        <v>165</v>
      </c>
      <c r="D35" s="53">
        <v>70</v>
      </c>
    </row>
    <row r="36" spans="1:4" ht="12.75">
      <c r="A36" s="56" t="s">
        <v>49</v>
      </c>
      <c r="B36" s="86">
        <v>16739</v>
      </c>
      <c r="C36" s="86">
        <v>9762</v>
      </c>
      <c r="D36" s="57">
        <v>8646</v>
      </c>
    </row>
    <row r="37" spans="1:4" ht="12.75">
      <c r="A37" s="46" t="s">
        <v>131</v>
      </c>
      <c r="B37" s="85">
        <f>SUM(B35:B36)</f>
        <v>17861</v>
      </c>
      <c r="C37" s="85">
        <f>SUM(C35:C36)</f>
        <v>9927</v>
      </c>
      <c r="D37" s="53">
        <f>SUM(D35:D36)</f>
        <v>8716</v>
      </c>
    </row>
    <row r="39" spans="1:4" s="225" customFormat="1" ht="38.25">
      <c r="A39" s="399" t="s">
        <v>204</v>
      </c>
      <c r="B39" s="301">
        <f>19850-15757</f>
        <v>4093</v>
      </c>
      <c r="C39" s="301">
        <f>6541-2145</f>
        <v>4396</v>
      </c>
      <c r="D39" s="186">
        <f>17168/2-3494</f>
        <v>5090</v>
      </c>
    </row>
    <row r="40" ht="12.75">
      <c r="B40" s="301"/>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Lassila &amp; Tikanoja Oyj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Tuula Henriksson</cp:lastModifiedBy>
  <cp:lastPrinted>2008-10-24T10:58:23Z</cp:lastPrinted>
  <dcterms:created xsi:type="dcterms:W3CDTF">2007-03-05T06:29:45Z</dcterms:created>
  <dcterms:modified xsi:type="dcterms:W3CDTF">2008-10-27T10:41:39Z</dcterms:modified>
  <cp:category/>
  <cp:version/>
  <cp:contentType/>
  <cp:contentStatus/>
</cp:coreProperties>
</file>