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72" firstSheet="8" activeTab="12"/>
  </bookViews>
  <sheets>
    <sheet name="INCOME STATEMENT" sheetId="1" r:id="rId1"/>
    <sheet name="COMPREH INCOME STAT" sheetId="2" r:id="rId2"/>
    <sheet name="FINANCIAL POSITION" sheetId="3" r:id="rId3"/>
    <sheet name="CASH FLOW" sheetId="4" r:id="rId4"/>
    <sheet name="CHANGES IN EQUITY" sheetId="5" r:id="rId5"/>
    <sheet name="OPERATING PROFIT EXCL" sheetId="6" r:id="rId6"/>
    <sheet name="KEY FIGURES" sheetId="7" r:id="rId7"/>
    <sheet name="SEGMENT INFORMATION" sheetId="8" r:id="rId8"/>
    <sheet name="QUARTERLY" sheetId="9" r:id="rId9"/>
    <sheet name="TAX EFFECTS" sheetId="10" r:id="rId10"/>
    <sheet name="INTANG ASSETS, PPE, CAP COMMITM" sheetId="11" r:id="rId11"/>
    <sheet name="RELATED PARTY" sheetId="12" r:id="rId12"/>
    <sheet name="CONTINGENT LIABILITIES" sheetId="13" r:id="rId13"/>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 localSheetId="4">#REF!</definedName>
    <definedName name="a" localSheetId="1">#REF!</definedName>
    <definedName name="a" localSheetId="12">#REF!</definedName>
    <definedName name="a" localSheetId="6">#REF!</definedName>
    <definedName name="a" localSheetId="8">#REF!</definedName>
    <definedName name="a" localSheetId="11">#REF!</definedName>
    <definedName name="a" localSheetId="7">#REF!</definedName>
    <definedName name="a">#REF!</definedName>
    <definedName name="d" localSheetId="4">#REF!</definedName>
    <definedName name="d" localSheetId="1">#REF!</definedName>
    <definedName name="d" localSheetId="12">#REF!</definedName>
    <definedName name="d" localSheetId="6">#REF!</definedName>
    <definedName name="d" localSheetId="8">#REF!</definedName>
    <definedName name="d" localSheetId="11">#REF!</definedName>
    <definedName name="d" localSheetId="7">#REF!</definedName>
    <definedName name="d">#REF!</definedName>
    <definedName name="e" localSheetId="6">#REF!</definedName>
    <definedName name="e">#REF!</definedName>
    <definedName name="f" localSheetId="4">#REF!</definedName>
    <definedName name="f" localSheetId="6">#REF!</definedName>
    <definedName name="f" localSheetId="8">#REF!</definedName>
    <definedName name="f" localSheetId="7">#REF!</definedName>
    <definedName name="f">#REF!</definedName>
    <definedName name="g" localSheetId="4">#REF!</definedName>
    <definedName name="g" localSheetId="1">#REF!</definedName>
    <definedName name="g" localSheetId="12">#REF!</definedName>
    <definedName name="g" localSheetId="6">#REF!</definedName>
    <definedName name="g" localSheetId="8">#REF!</definedName>
    <definedName name="g" localSheetId="7">#REF!</definedName>
    <definedName name="g">#REF!</definedName>
    <definedName name="h" localSheetId="4">#REF!</definedName>
    <definedName name="h" localSheetId="1">#REF!</definedName>
    <definedName name="h" localSheetId="12">#REF!</definedName>
    <definedName name="h" localSheetId="6">#REF!</definedName>
    <definedName name="h" localSheetId="8">#REF!</definedName>
    <definedName name="h" localSheetId="11">#REF!</definedName>
    <definedName name="h" localSheetId="7">#REF!</definedName>
    <definedName name="h">#REF!</definedName>
    <definedName name="j" localSheetId="4">#REF!</definedName>
    <definedName name="j" localSheetId="1">#REF!</definedName>
    <definedName name="j" localSheetId="12">#REF!</definedName>
    <definedName name="j" localSheetId="6">#REF!</definedName>
    <definedName name="j" localSheetId="8">#REF!</definedName>
    <definedName name="j" localSheetId="11">#REF!</definedName>
    <definedName name="j" localSheetId="7">#REF!</definedName>
    <definedName name="j">#REF!</definedName>
    <definedName name="k" localSheetId="1">#REF!</definedName>
    <definedName name="k" localSheetId="12">#REF!</definedName>
    <definedName name="k" localSheetId="6">#REF!</definedName>
    <definedName name="k" localSheetId="8">#REF!</definedName>
    <definedName name="k" localSheetId="11">#REF!</definedName>
    <definedName name="k" localSheetId="7">#REF!</definedName>
    <definedName name="k">#REF!</definedName>
    <definedName name="l" localSheetId="1">#REF!</definedName>
    <definedName name="l" localSheetId="12">#REF!</definedName>
    <definedName name="l" localSheetId="6">#REF!</definedName>
    <definedName name="l" localSheetId="8">#REF!</definedName>
    <definedName name="l" localSheetId="11">#REF!</definedName>
    <definedName name="l" localSheetId="7">#REF!</definedName>
    <definedName name="l">#REF!</definedName>
    <definedName name="Print_Area_MI" localSheetId="1">#REF!</definedName>
    <definedName name="Print_Area_MI" localSheetId="12">#REF!</definedName>
    <definedName name="Print_Area_MI" localSheetId="6">#REF!</definedName>
    <definedName name="Print_Area_MI" localSheetId="8">#REF!</definedName>
    <definedName name="Print_Area_MI" localSheetId="11">#REF!</definedName>
    <definedName name="Print_Area_MI" localSheetId="7">#REF!</definedName>
    <definedName name="Print_Area_MI">#REF!</definedName>
    <definedName name="q" localSheetId="6">#REF!</definedName>
    <definedName name="q">#REF!</definedName>
    <definedName name="RAHOITUS31.8." localSheetId="1">#REF!</definedName>
    <definedName name="RAHOITUS31.8." localSheetId="12">#REF!</definedName>
    <definedName name="RAHOITUS31.8." localSheetId="6">#REF!</definedName>
    <definedName name="RAHOITUS31.8." localSheetId="8">#REF!</definedName>
    <definedName name="RAHOITUS31.8." localSheetId="11">#REF!</definedName>
    <definedName name="RAHOITUS31.8." localSheetId="7">#REF!</definedName>
    <definedName name="RAHOITUS31.8.">#REF!</definedName>
    <definedName name="RAHOITUSPOHJA3112" localSheetId="1">#REF!</definedName>
    <definedName name="RAHOITUSPOHJA3112" localSheetId="12">#REF!</definedName>
    <definedName name="RAHOITUSPOHJA3112" localSheetId="6">#REF!</definedName>
    <definedName name="RAHOITUSPOHJA3112" localSheetId="8">#REF!</definedName>
    <definedName name="RAHOITUSPOHJA3112" localSheetId="11">#REF!</definedName>
    <definedName name="RAHOITUSPOHJA3112" localSheetId="7">#REF!</definedName>
    <definedName name="RAHOITUSPOHJA3112">#REF!</definedName>
    <definedName name="s" localSheetId="4">#REF!</definedName>
    <definedName name="s" localSheetId="1">#REF!</definedName>
    <definedName name="s" localSheetId="12">#REF!</definedName>
    <definedName name="s" localSheetId="6">#REF!</definedName>
    <definedName name="s" localSheetId="8">#REF!</definedName>
    <definedName name="s" localSheetId="11">#REF!</definedName>
    <definedName name="s" localSheetId="7">#REF!</definedName>
    <definedName name="s">#REF!</definedName>
    <definedName name="T" localSheetId="1">#REF!</definedName>
    <definedName name="T" localSheetId="11">#REF!</definedName>
    <definedName name="T">#REF!</definedName>
    <definedName name="TASE" localSheetId="1">#REF!</definedName>
    <definedName name="TASE" localSheetId="12">#REF!</definedName>
    <definedName name="TASE" localSheetId="6">#REF!</definedName>
    <definedName name="TASE" localSheetId="8">#REF!</definedName>
    <definedName name="TASE" localSheetId="11">#REF!</definedName>
    <definedName name="TASE" localSheetId="7">#REF!</definedName>
    <definedName name="TASE">#REF!</definedName>
    <definedName name="taseet" localSheetId="3" hidden="1">{#N/A,#N/A,FALSE,"TULOSLASKELMA";#N/A,#N/A,FALSE,"TASE";#N/A,#N/A,FALSE,"TASE  KAUSITTAIN";#N/A,#N/A,FALSE,"TULOSLASKELMA KAUSITTAIN"}</definedName>
    <definedName name="taseet" localSheetId="4" hidden="1">{#N/A,#N/A,FALSE,"TULOSLASKELMA";#N/A,#N/A,FALSE,"TASE";#N/A,#N/A,FALSE,"TASE  KAUSITTAIN";#N/A,#N/A,FALSE,"TULOSLASKELMA KAUSITTAIN"}</definedName>
    <definedName name="taseet" localSheetId="1" hidden="1">{#N/A,#N/A,FALSE,"TULOSLASKELMA";#N/A,#N/A,FALSE,"TASE";#N/A,#N/A,FALSE,"TASE  KAUSITTAIN";#N/A,#N/A,FALSE,"TULOSLASKELMA KAUSITTAIN"}</definedName>
    <definedName name="taseet" localSheetId="12"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9"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2">#REF!</definedName>
    <definedName name="TULOSLASKELMA" localSheetId="6">#REF!</definedName>
    <definedName name="TULOSLASKELMA" localSheetId="8">#REF!</definedName>
    <definedName name="TULOSLASKELMA" localSheetId="11">#REF!</definedName>
    <definedName name="TULOSLASKELMA" localSheetId="7">#REF!</definedName>
    <definedName name="TULOSLASKELMA">#REF!</definedName>
    <definedName name="_xlnm.Print_Area" localSheetId="3">'CASH FLOW'!$A$1:$D$69</definedName>
    <definedName name="_xlnm.Print_Area" localSheetId="1">'COMPREH INCOME STAT'!$A$1:$F$22</definedName>
    <definedName name="_xlnm.Print_Area" localSheetId="2">'FINANCIAL POSITION'!$A$1:$D$81</definedName>
    <definedName name="_xlnm.Print_Area" localSheetId="0">'INCOME STATEMENT'!$A$1:$H$34</definedName>
    <definedName name="_xlnm.Print_Area" localSheetId="6">'KEY FIGURES'!$A$1:$F$30</definedName>
    <definedName name="_xlnm.Print_Area" localSheetId="5">'OPERATING PROFIT EXCL'!$A$1:$F$20</definedName>
    <definedName name="_xlnm.Print_Area" localSheetId="11">'RELATED PARTY'!$A$1:$D$25</definedName>
    <definedName name="_xlnm.Print_Area" localSheetId="7">'SEGMENT INFORMATION'!$A$1:$K$87</definedName>
    <definedName name="_xlnm.Print_Area" localSheetId="9">'TAX EFFECTS'!$A$1:$G$11</definedName>
    <definedName name="u" localSheetId="1">#REF!</definedName>
    <definedName name="u" localSheetId="12">#REF!</definedName>
    <definedName name="u" localSheetId="6">#REF!</definedName>
    <definedName name="u" localSheetId="8">#REF!</definedName>
    <definedName name="u" localSheetId="11">#REF!</definedName>
    <definedName name="u" localSheetId="7">#REF!</definedName>
    <definedName name="u">#REF!</definedName>
    <definedName name="w" localSheetId="6">#REF!</definedName>
    <definedName name="w">#REF!</definedName>
    <definedName name="wrn.RAHOITUSPOHJAT." localSheetId="3" hidden="1">{#N/A,#N/A,FALSE,"RAHOITUSPOHJA 31.12.96";#N/A,#N/A,FALSE,"RAHOITUSPOHJA 30.4.97";#N/A,#N/A,FALSE,"RAHOITUSPOHJA 31.8.97";#N/A,#N/A,FALSE,"RAHOITUSPOHJA 31.12.97"}</definedName>
    <definedName name="wrn.RAHOITUSPOHJAT." localSheetId="4" hidden="1">{#N/A,#N/A,FALSE,"RAHOITUSPOHJA 31.12.96";#N/A,#N/A,FALSE,"RAHOITUSPOHJA 30.4.97";#N/A,#N/A,FALSE,"RAHOITUSPOHJA 31.8.97";#N/A,#N/A,FALSE,"RAHOITUSPOHJA 31.12.97"}</definedName>
    <definedName name="wrn.RAHOITUSPOHJAT." localSheetId="1" hidden="1">{#N/A,#N/A,FALSE,"RAHOITUSPOHJA 31.12.96";#N/A,#N/A,FALSE,"RAHOITUSPOHJA 30.4.97";#N/A,#N/A,FALSE,"RAHOITUSPOHJA 31.8.97";#N/A,#N/A,FALSE,"RAHOITUSPOHJA 31.12.97"}</definedName>
    <definedName name="wrn.RAHOITUSPOHJAT." localSheetId="12"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9"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3" hidden="1">{#N/A,#N/A,FALSE,"TULOSLASKELMA";#N/A,#N/A,FALSE,"TASE";#N/A,#N/A,FALSE,"TASE  KAUSITTAIN";#N/A,#N/A,FALSE,"TULOSLASKELMA KAUSITTAIN"}</definedName>
    <definedName name="wrn.TULOKSET." localSheetId="4" hidden="1">{#N/A,#N/A,FALSE,"TULOSLASKELMA";#N/A,#N/A,FALSE,"TASE";#N/A,#N/A,FALSE,"TASE  KAUSITTAIN";#N/A,#N/A,FALSE,"TULOSLASKELMA KAUSITTAIN"}</definedName>
    <definedName name="wrn.TULOKSET." localSheetId="1" hidden="1">{#N/A,#N/A,FALSE,"TULOSLASKELMA";#N/A,#N/A,FALSE,"TASE";#N/A,#N/A,FALSE,"TASE  KAUSITTAIN";#N/A,#N/A,FALSE,"TULOSLASKELMA KAUSITTAIN"}</definedName>
    <definedName name="wrn.TULOKSET." localSheetId="12"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9"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1">#REF!</definedName>
    <definedName name="Y">#REF!</definedName>
    <definedName name="ö" localSheetId="1">#REF!</definedName>
    <definedName name="ö" localSheetId="11">#REF!</definedName>
    <definedName name="ö">#REF!</definedName>
  </definedNames>
  <calcPr fullCalcOnLoad="1" iterate="1" iterateCount="100" iterateDelta="0.001"/>
</workbook>
</file>

<file path=xl/sharedStrings.xml><?xml version="1.0" encoding="utf-8"?>
<sst xmlns="http://schemas.openxmlformats.org/spreadsheetml/2006/main" count="483" uniqueCount="276">
  <si>
    <t>%</t>
  </si>
  <si>
    <t xml:space="preserve"> </t>
  </si>
  <si>
    <t xml:space="preserve">     </t>
  </si>
  <si>
    <t xml:space="preserve">LASSILA &amp; TIKANOJA </t>
  </si>
  <si>
    <t>Gearing, %</t>
  </si>
  <si>
    <t xml:space="preserve">LASSILA &amp; TIKANOJA  </t>
  </si>
  <si>
    <t>1000 bbl</t>
  </si>
  <si>
    <t>7-9/2007</t>
  </si>
  <si>
    <t>10-12/2007</t>
  </si>
  <si>
    <t>1-12/2007</t>
  </si>
  <si>
    <t>1-3/2008</t>
  </si>
  <si>
    <t>1-3/2009</t>
  </si>
  <si>
    <t>1-12/2008</t>
  </si>
  <si>
    <t>12/2008</t>
  </si>
  <si>
    <t>10-12/2008</t>
  </si>
  <si>
    <t>7-9/2008</t>
  </si>
  <si>
    <t>4-6/2008</t>
  </si>
  <si>
    <t>1-6/2009</t>
  </si>
  <si>
    <t>1-6/2008</t>
  </si>
  <si>
    <t>4-6/2009</t>
  </si>
  <si>
    <t>6/2009</t>
  </si>
  <si>
    <t>6/2008</t>
  </si>
  <si>
    <t>06/2009</t>
  </si>
  <si>
    <t>06/2008</t>
  </si>
  <si>
    <t>30.6.2008</t>
  </si>
  <si>
    <t>30.6.2009</t>
  </si>
  <si>
    <t>CONSOLIDATED INCOME STATEMENT</t>
  </si>
  <si>
    <t>EUR 1000</t>
  </si>
  <si>
    <t>Net sales</t>
  </si>
  <si>
    <t>Cost of goods sold</t>
  </si>
  <si>
    <t>Gross profit</t>
  </si>
  <si>
    <t>Other operating income</t>
  </si>
  <si>
    <t>Selling and marketing costs</t>
  </si>
  <si>
    <t>Administrative expenses</t>
  </si>
  <si>
    <t>Other operating expenses</t>
  </si>
  <si>
    <t>Goodwill impairment</t>
  </si>
  <si>
    <t>Operating profit</t>
  </si>
  <si>
    <t>Finance income</t>
  </si>
  <si>
    <t>Finance costs</t>
  </si>
  <si>
    <t>Profit before tax</t>
  </si>
  <si>
    <t>Income tax expense</t>
  </si>
  <si>
    <t>Profit for the period</t>
  </si>
  <si>
    <t>Attributable to:</t>
  </si>
  <si>
    <t>Equity holders of the company</t>
  </si>
  <si>
    <t>Minority interest</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</si>
  <si>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</si>
  <si>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</si>
  <si>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</si>
  <si>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</si>
  <si>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</si>
  <si>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</si>
  <si>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</si>
  <si>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Current available-for-sale investments</t>
  </si>
  <si>
    <t>Gains in the period</t>
  </si>
  <si>
    <t>Reclassification adjustments</t>
  </si>
  <si>
    <t>Currency translation differences</t>
  </si>
  <si>
    <t>Total comprehensive income, after tax</t>
  </si>
  <si>
    <t>Breakdown of income tax is presented in the notes under 'Tax effects of 
components of other comprehensive income'.</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</si>
  <si>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</si>
  <si>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</si>
  <si>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</si>
  <si>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</si>
  <si>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</si>
  <si>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</si>
  <si>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</si>
  <si>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</si>
  <si>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</si>
  <si>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</si>
  <si>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</si>
  <si>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</si>
  <si>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</si>
  <si>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</si>
  <si>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Advance 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</si>
  <si>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</si>
  <si>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</si>
  <si>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</si>
  <si>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</si>
  <si>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</si>
  <si>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</si>
  <si>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</si>
  <si>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</si>
  <si>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</si>
  <si>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</si>
  <si>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Advance 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</si>
  <si>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</si>
  <si>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</si>
  <si>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</si>
  <si>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</si>
  <si>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</si>
  <si>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</si>
  <si>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</si>
  <si>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</si>
  <si>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</si>
  <si>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Retained earnings</t>
  </si>
  <si>
    <t>Total equity</t>
  </si>
  <si>
    <t>Liabilities</t>
  </si>
  <si>
    <t>Non-current liabilities</t>
  </si>
  <si>
    <t>Deferred income tax liabilities</t>
  </si>
  <si>
    <t>Pension obligations</t>
  </si>
  <si>
    <t>Long-term provisions</t>
  </si>
  <si>
    <t>Long-term borrowings</t>
  </si>
  <si>
    <t>Other liabilities</t>
  </si>
  <si>
    <t>Current liabilities</t>
  </si>
  <si>
    <t>Short-term borrowings</t>
  </si>
  <si>
    <t>Trade and other payables</t>
  </si>
  <si>
    <t>Derivative liabilities</t>
  </si>
  <si>
    <t>Tax liabilities</t>
  </si>
  <si>
    <t>Short-term provisions</t>
  </si>
  <si>
    <t>Total liabilities</t>
  </si>
  <si>
    <t>Total equity and liabilities</t>
  </si>
  <si>
    <t>CONSOLIDATED STATEMENT OF CASH FLOWS</t>
  </si>
  <si>
    <t>Cash flows from operating activities</t>
  </si>
  <si>
    <t>Adjustments</t>
  </si>
  <si>
    <t>Depreciation, amortisation and impairment</t>
  </si>
  <si>
    <t>Finance income and costs</t>
  </si>
  <si>
    <t>Oil derivatives</t>
  </si>
  <si>
    <t>Gain on sale of shares</t>
  </si>
  <si>
    <t>Discontinued operations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</si>
  <si>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</si>
  <si>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</si>
  <si>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</si>
  <si>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</si>
  <si>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</si>
  <si>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</si>
  <si>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</si>
  <si>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</si>
  <si>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</si>
  <si>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</si>
  <si>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</si>
  <si>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</si>
  <si>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</si>
  <si>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</si>
  <si>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</si>
  <si>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</si>
  <si>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</si>
  <si>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</si>
  <si>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</si>
  <si>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</si>
  <si>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shares issued</t>
  </si>
  <si>
    <t>Change in short-term borrowings</t>
  </si>
  <si>
    <t>Proceeds from long-term borrowings</t>
  </si>
  <si>
    <t>Repayments of long-term borrowings</t>
  </si>
  <si>
    <t>Dividends paid</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</si>
  <si>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</si>
  <si>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</si>
  <si>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</si>
  <si>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</si>
  <si>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</si>
  <si>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</si>
  <si>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Repurchase of own shares</t>
  </si>
  <si>
    <t>Liquid assets</t>
  </si>
  <si>
    <t>Certificates of deposit</t>
  </si>
  <si>
    <t>Total</t>
  </si>
  <si>
    <t>CONSOLIDATED STATEMENT OF CHANGES IN EQUITY</t>
  </si>
  <si>
    <t>Revaluation and other reserves</t>
  </si>
  <si>
    <t>Equity attributable to equity holders of the company</t>
  </si>
  <si>
    <t>Equity at 1 January 2009</t>
  </si>
  <si>
    <t>Expense recognition of share-based benefits</t>
  </si>
  <si>
    <t>Total comprehensive income</t>
  </si>
  <si>
    <t>Equity at 1 January 2008</t>
  </si>
  <si>
    <t>Equity at 30 June 2008</t>
  </si>
  <si>
    <t>Equity at 30 June 2009</t>
  </si>
  <si>
    <t>BREAKDOWN ON OPERATING PROFIT EXCLUDING NON-RECURRING AND IMPUTED ITEMS</t>
  </si>
  <si>
    <t>EUR million</t>
  </si>
  <si>
    <t>Non-recurring items:</t>
  </si>
  <si>
    <t>Impairment loss on goodwill of business in Sweden</t>
  </si>
  <si>
    <t>Discontinuation of soil washing services</t>
  </si>
  <si>
    <t>Loss on sale of business in Norway</t>
  </si>
  <si>
    <t>Gain on sale of the shares of Ekokem</t>
  </si>
  <si>
    <t>Restructuring expenses</t>
  </si>
  <si>
    <t>Operating profit excluding non-recurring 
and imputed items</t>
  </si>
  <si>
    <t>KEY FIGURES</t>
  </si>
  <si>
    <t>Earnings per share, EUR</t>
  </si>
  <si>
    <t>Earnings per share, EUR - diluted</t>
  </si>
  <si>
    <t>Cash flows from operating activities per share, EUR</t>
  </si>
  <si>
    <t>EVA, EUR million*</t>
  </si>
  <si>
    <t>Capital expenditure, EUR 1000</t>
  </si>
  <si>
    <t>Depreciation and amortisation,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</si>
  <si>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</si>
  <si>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</si>
  <si>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</si>
  <si>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</si>
  <si>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</si>
  <si>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</si>
  <si>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</si>
  <si>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 xml:space="preserve">  average during the period</t>
  </si>
  <si>
    <t xml:space="preserve">  at end of period</t>
  </si>
  <si>
    <t xml:space="preserve">  average during the period, diluted</t>
  </si>
  <si>
    <t>* EVA = operating profit - cost calculated on invested capital (average of four quarters) before taxes 
WACC: 2009 9.4%, 2008 9.3%</t>
  </si>
  <si>
    <t>Number of outstanding shares adjusted for issues, 1000 shares</t>
  </si>
  <si>
    <t>SEGMENT INFORMATION</t>
  </si>
  <si>
    <t>NET SALES</t>
  </si>
  <si>
    <t>Environmental Services</t>
  </si>
  <si>
    <t>Property and Office 
Support Services</t>
  </si>
  <si>
    <t>Industrial Services</t>
  </si>
  <si>
    <t>Eliminations</t>
  </si>
  <si>
    <t>L&amp;T total</t>
  </si>
  <si>
    <t>External</t>
  </si>
  <si>
    <t>Inter-division</t>
  </si>
  <si>
    <t>Total net sales, change %</t>
  </si>
  <si>
    <t>OPERATING PROFIT</t>
  </si>
  <si>
    <t>Group administration and other</t>
  </si>
  <si>
    <t>Net finance costs</t>
  </si>
  <si>
    <t>OTHER SEGMENT INFORMATION</t>
  </si>
  <si>
    <t>Assets</t>
  </si>
  <si>
    <t>Non-allocated assets</t>
  </si>
  <si>
    <t>Non-allocated liabilities</t>
  </si>
  <si>
    <t>Capital expenditure</t>
  </si>
  <si>
    <t>Depreciation and amortisation</t>
  </si>
  <si>
    <t>Property and Office Support Services</t>
  </si>
  <si>
    <t>Impairment</t>
  </si>
  <si>
    <t>As of 2009, damage repair services was transferred from Industrial Services into Property and Office Support Services. Comparative figures have been restated accordingly.</t>
  </si>
  <si>
    <t>INCOME STATEMENT BY QUARTER</t>
  </si>
  <si>
    <t>Inter-division net sales</t>
  </si>
  <si>
    <t>Operating margin</t>
  </si>
  <si>
    <t>Finance costs, net</t>
  </si>
  <si>
    <t>TAX EFFECTS OF COMPONENTS OF OTHER COMPREHENSIVE INCOME</t>
  </si>
  <si>
    <t>Components of other comprehensive income</t>
  </si>
  <si>
    <t xml:space="preserve">Before tax </t>
  </si>
  <si>
    <t>Tax expense/ benefit</t>
  </si>
  <si>
    <t>After tax</t>
  </si>
  <si>
    <t>CHANGES IN INTANGIBLE ASSETS</t>
  </si>
  <si>
    <t>Carrying amount at beginning of period</t>
  </si>
  <si>
    <t>Business acquisitions</t>
  </si>
  <si>
    <t>Other capital expenditure</t>
  </si>
  <si>
    <t>Disposals</t>
  </si>
  <si>
    <t>Amortisation and impairment</t>
  </si>
  <si>
    <t>Transfers between items</t>
  </si>
  <si>
    <t>Exchange difference</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</si>
  <si>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</si>
  <si>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</si>
  <si>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</si>
  <si>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</si>
  <si>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</si>
  <si>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</si>
  <si>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</si>
  <si>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</si>
  <si>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</si>
  <si>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</si>
  <si>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</si>
  <si>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</si>
  <si>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</si>
  <si>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</si>
  <si>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</si>
  <si>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CONTINGENT LIABILITIES</t>
  </si>
  <si>
    <t>Real estate mortgages</t>
  </si>
  <si>
    <t>Corporate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</si>
  <si>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</si>
  <si>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</si>
  <si>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</si>
  <si>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</si>
  <si>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</si>
  <si>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</si>
  <si>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</si>
  <si>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</si>
  <si>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</si>
  <si>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</si>
  <si>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</si>
  <si>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</si>
  <si>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Nominal value of interest rate swaps**</t>
  </si>
  <si>
    <t>* Hedge accounting under IAS 39 has not been applied to these interest rate swaps. Changes in fair values have been recognised in finance income and costs.</t>
  </si>
  <si>
    <t>Currency derivatives</t>
  </si>
  <si>
    <t>Nominal values of forward contracts*</t>
  </si>
  <si>
    <t>Volume of crude oil put options</t>
  </si>
  <si>
    <t>Volume maturing later than one year and not later than five years</t>
  </si>
  <si>
    <t>Fair value, EUR 1000</t>
  </si>
  <si>
    <t>Volume of sold crude oil futures</t>
  </si>
  <si>
    <t>Hedge accounting under IAS 39 has not been applied to oil derivatives. Changes in fair values have been recognised in other operating expenses.</t>
  </si>
  <si>
    <t>The fair values of the oil options have been determined on the basis of a generally used measurement model. The fair values of other derivative contracts are based on market prices at the balance sheet date.</t>
  </si>
  <si>
    <t xml:space="preserve">* Hedge accounting under IAS 39 has not been applied to the currency derivatives. Changes in fair values have been recognised in finance income and costs. </t>
  </si>
  <si>
    <t>Securities for own commitments</t>
  </si>
  <si>
    <t>** 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t>
  </si>
  <si>
    <t>Share subscriptions with 2005 options</t>
  </si>
  <si>
    <t>Discontinuation of wood pellet production in Luumäki</t>
  </si>
  <si>
    <t>Refund of supplementary insurance fund of former Lassila &amp; Tikanoja</t>
  </si>
  <si>
    <t>As of 1 January 2009, damage repair services was transferred from Industrial Services into Property and Office Support Services. Comparative figures have been restated accordingly.</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</si>
</sst>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35">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67" fontId="0" fillId="0" borderId="0" applyFont="0" applyFill="0" applyBorder="0" applyAlignment="0" applyProtection="0"/>
    <xf numFmtId="0" fontId="32" fillId="0" borderId="0" applyNumberFormat="0" applyFill="0" applyBorder="0" applyAlignment="0" applyProtection="0"/>
  </cellStyleXfs>
  <cellXfs count="498">
    <xf numFmtId="0" fontId="0" fillId="0" borderId="0" xfId="0"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3" fontId="9" fillId="0" borderId="0" xfId="58" applyNumberFormat="1" applyFont="1">
      <alignment/>
      <protection/>
    </xf>
    <xf numFmtId="0" fontId="9" fillId="0" borderId="10" xfId="58" applyFont="1" applyBorder="1" applyAlignment="1">
      <alignment horizontal="left"/>
      <protection/>
    </xf>
    <xf numFmtId="0" fontId="9" fillId="0" borderId="0" xfId="58" applyFont="1" applyAlignment="1">
      <alignment horizontal="left"/>
      <protection/>
    </xf>
    <xf numFmtId="0" fontId="9" fillId="0" borderId="0" xfId="58" applyFont="1" applyBorder="1" applyAlignment="1">
      <alignment horizontal="left"/>
      <protection/>
    </xf>
    <xf numFmtId="0" fontId="11" fillId="0" borderId="0" xfId="58" applyFont="1" applyBorder="1" applyAlignment="1">
      <alignment horizontal="left"/>
      <protection/>
    </xf>
    <xf numFmtId="0" fontId="11" fillId="0" borderId="0" xfId="58" applyFont="1" applyBorder="1">
      <alignment/>
      <protection/>
    </xf>
    <xf numFmtId="0" fontId="11" fillId="0" borderId="0" xfId="58" applyFont="1" applyAlignment="1">
      <alignment horizontal="left"/>
      <protection/>
    </xf>
    <xf numFmtId="0" fontId="9" fillId="0" borderId="0" xfId="58" applyFont="1" applyBorder="1" applyAlignment="1" quotePrefix="1">
      <alignment horizontal="left"/>
      <protection/>
    </xf>
    <xf numFmtId="0" fontId="9" fillId="0" borderId="0" xfId="58" applyFont="1" applyAlignment="1" quotePrefix="1">
      <alignment horizontal="left" indent="1"/>
      <protection/>
    </xf>
    <xf numFmtId="0" fontId="9" fillId="0" borderId="10" xfId="58" applyFont="1" applyBorder="1" applyAlignment="1" quotePrefix="1">
      <alignment horizontal="left" indent="1"/>
      <protection/>
    </xf>
    <xf numFmtId="0" fontId="9" fillId="0" borderId="0" xfId="58" applyFont="1" applyAlignment="1">
      <alignment horizontal="left" indent="1"/>
      <protection/>
    </xf>
    <xf numFmtId="0" fontId="11" fillId="0" borderId="11" xfId="58" applyFont="1" applyBorder="1" applyAlignment="1">
      <alignment horizontal="left"/>
      <protection/>
    </xf>
    <xf numFmtId="0" fontId="9" fillId="0" borderId="0" xfId="58" applyFont="1" applyBorder="1">
      <alignment/>
      <protection/>
    </xf>
    <xf numFmtId="0" fontId="9" fillId="0" borderId="10" xfId="58" applyFont="1" applyBorder="1" applyAlignment="1">
      <alignment horizontal="left" indent="1"/>
      <protection/>
    </xf>
    <xf numFmtId="0" fontId="9" fillId="0" borderId="0" xfId="67">
      <alignment/>
      <protection/>
    </xf>
    <xf numFmtId="3" fontId="9" fillId="0" borderId="0" xfId="67" applyNumberFormat="1">
      <alignment/>
      <protection/>
    </xf>
    <xf numFmtId="0" fontId="8" fillId="0" borderId="0" xfId="71" applyFont="1" applyBorder="1">
      <alignment/>
      <protection/>
    </xf>
    <xf numFmtId="0" fontId="9" fillId="0" borderId="0" xfId="67" applyFont="1" applyBorder="1" applyAlignment="1" quotePrefix="1">
      <alignment horizontal="left"/>
      <protection/>
    </xf>
    <xf numFmtId="0" fontId="11" fillId="0" borderId="0" xfId="67" applyFont="1">
      <alignment/>
      <protection/>
    </xf>
    <xf numFmtId="0" fontId="9" fillId="0" borderId="0" xfId="67" applyFont="1">
      <alignment/>
      <protection/>
    </xf>
    <xf numFmtId="0" fontId="9" fillId="0" borderId="10" xfId="67" applyFont="1" applyBorder="1">
      <alignment/>
      <protection/>
    </xf>
    <xf numFmtId="0" fontId="9" fillId="0" borderId="0" xfId="67" applyFont="1">
      <alignment/>
      <protection/>
    </xf>
    <xf numFmtId="0" fontId="9" fillId="0" borderId="0" xfId="67" applyFont="1" applyAlignment="1">
      <alignment horizontal="left" indent="1"/>
      <protection/>
    </xf>
    <xf numFmtId="0" fontId="9" fillId="0" borderId="10" xfId="67" applyFont="1" applyBorder="1" applyAlignment="1">
      <alignment horizontal="left" indent="1"/>
      <protection/>
    </xf>
    <xf numFmtId="0" fontId="9" fillId="0" borderId="0" xfId="67" applyFont="1" applyBorder="1">
      <alignment/>
      <protection/>
    </xf>
    <xf numFmtId="0" fontId="9" fillId="0" borderId="0" xfId="67" applyFont="1" applyAlignment="1">
      <alignment horizontal="left" indent="1"/>
      <protection/>
    </xf>
    <xf numFmtId="0" fontId="9" fillId="0" borderId="0" xfId="67" applyBorder="1">
      <alignment/>
      <protection/>
    </xf>
    <xf numFmtId="0" fontId="9" fillId="0" borderId="10" xfId="67" applyFont="1" applyBorder="1" applyAlignment="1">
      <alignment horizontal="left" indent="1"/>
      <protection/>
    </xf>
    <xf numFmtId="0" fontId="11" fillId="0" borderId="0" xfId="67" applyFont="1" applyBorder="1">
      <alignment/>
      <protection/>
    </xf>
    <xf numFmtId="0" fontId="9" fillId="0" borderId="0" xfId="72" applyFont="1" applyAlignment="1">
      <alignment horizontal="left"/>
      <protection/>
    </xf>
    <xf numFmtId="0" fontId="9" fillId="0" borderId="0" xfId="72" applyFont="1">
      <alignment/>
      <protection/>
    </xf>
    <xf numFmtId="0" fontId="0" fillId="0" borderId="0" xfId="72">
      <alignment/>
      <protection/>
    </xf>
    <xf numFmtId="0" fontId="11" fillId="0" borderId="0" xfId="72" applyFont="1" applyBorder="1">
      <alignment/>
      <protection/>
    </xf>
    <xf numFmtId="0" fontId="0" fillId="0" borderId="10" xfId="72" applyBorder="1">
      <alignment/>
      <protection/>
    </xf>
    <xf numFmtId="0" fontId="9" fillId="0" borderId="0" xfId="72" applyFont="1" applyBorder="1">
      <alignment/>
      <protection/>
    </xf>
    <xf numFmtId="4" fontId="9" fillId="0" borderId="0" xfId="72" applyNumberFormat="1" applyFont="1" applyAlignment="1" applyProtection="1">
      <alignment horizontal="right"/>
      <protection/>
    </xf>
    <xf numFmtId="173" fontId="1" fillId="0" borderId="0" xfId="72" applyNumberFormat="1" applyFont="1" applyAlignment="1">
      <alignment horizontal="right"/>
      <protection/>
    </xf>
    <xf numFmtId="4" fontId="9" fillId="0" borderId="0" xfId="72" applyNumberFormat="1" applyFont="1">
      <alignment/>
      <protection/>
    </xf>
    <xf numFmtId="4" fontId="12" fillId="0" borderId="0" xfId="72" applyNumberFormat="1" applyFont="1">
      <alignment/>
      <protection/>
    </xf>
    <xf numFmtId="173" fontId="9" fillId="0" borderId="0" xfId="72" applyNumberFormat="1" applyFont="1">
      <alignment/>
      <protection/>
    </xf>
    <xf numFmtId="173" fontId="12" fillId="0" borderId="0" xfId="72" applyNumberFormat="1" applyFont="1">
      <alignment/>
      <protection/>
    </xf>
    <xf numFmtId="3" fontId="9" fillId="0" borderId="0" xfId="72" applyNumberFormat="1" applyFont="1" applyAlignment="1" quotePrefix="1">
      <alignment horizontal="right"/>
      <protection/>
    </xf>
    <xf numFmtId="3" fontId="9" fillId="0" borderId="0" xfId="72" applyNumberFormat="1" applyFont="1" applyAlignment="1">
      <alignment horizontal="right"/>
      <protection/>
    </xf>
    <xf numFmtId="0" fontId="9" fillId="0" borderId="0" xfId="66" applyFont="1" applyAlignment="1">
      <alignment horizontal="left"/>
      <protection/>
    </xf>
    <xf numFmtId="0" fontId="9" fillId="0" borderId="0" xfId="68" applyFont="1">
      <alignment/>
      <protection/>
    </xf>
    <xf numFmtId="0" fontId="11" fillId="0" borderId="0" xfId="68" applyFont="1">
      <alignment/>
      <protection/>
    </xf>
    <xf numFmtId="0" fontId="11" fillId="0" borderId="0" xfId="66" applyFont="1">
      <alignment/>
      <protection/>
    </xf>
    <xf numFmtId="0" fontId="9" fillId="0" borderId="0" xfId="66" applyFont="1">
      <alignment/>
      <protection/>
    </xf>
    <xf numFmtId="0" fontId="9" fillId="0" borderId="0" xfId="66" applyFont="1" applyBorder="1">
      <alignment/>
      <protection/>
    </xf>
    <xf numFmtId="0" fontId="11" fillId="0" borderId="10" xfId="66" applyFont="1" applyBorder="1" applyAlignment="1" quotePrefix="1">
      <alignment horizontal="right"/>
      <protection/>
    </xf>
    <xf numFmtId="0" fontId="11" fillId="0" borderId="0" xfId="66" applyFont="1" applyBorder="1" applyAlignment="1" quotePrefix="1">
      <alignment horizontal="right"/>
      <protection/>
    </xf>
    <xf numFmtId="0" fontId="9" fillId="0" borderId="0" xfId="70" applyFont="1">
      <alignment/>
      <protection/>
    </xf>
    <xf numFmtId="3" fontId="9" fillId="0" borderId="0" xfId="66" applyNumberFormat="1" applyFont="1">
      <alignment/>
      <protection/>
    </xf>
    <xf numFmtId="173" fontId="9" fillId="0" borderId="0" xfId="66" applyNumberFormat="1" applyFont="1" applyAlignment="1">
      <alignment horizontal="right"/>
      <protection/>
    </xf>
    <xf numFmtId="0" fontId="9" fillId="0" borderId="10" xfId="70" applyFont="1" applyBorder="1">
      <alignment/>
      <protection/>
    </xf>
    <xf numFmtId="3" fontId="9" fillId="0" borderId="10" xfId="66" applyNumberFormat="1" applyFont="1" applyBorder="1">
      <alignment/>
      <protection/>
    </xf>
    <xf numFmtId="0" fontId="11" fillId="0" borderId="0" xfId="66" applyFont="1" applyBorder="1" applyAlignment="1">
      <alignment horizontal="right"/>
      <protection/>
    </xf>
    <xf numFmtId="173" fontId="9" fillId="0" borderId="0" xfId="66" applyNumberFormat="1" applyFont="1">
      <alignment/>
      <protection/>
    </xf>
    <xf numFmtId="3" fontId="9" fillId="0" borderId="0" xfId="68" applyNumberFormat="1" applyFont="1" applyAlignment="1">
      <alignment horizontal="right"/>
      <protection/>
    </xf>
    <xf numFmtId="3" fontId="9" fillId="0" borderId="0" xfId="68" applyNumberFormat="1" applyFont="1">
      <alignment/>
      <protection/>
    </xf>
    <xf numFmtId="0" fontId="9" fillId="0" borderId="0" xfId="68" applyFont="1" applyBorder="1">
      <alignment/>
      <protection/>
    </xf>
    <xf numFmtId="0" fontId="11" fillId="0" borderId="0" xfId="68" applyFont="1" applyAlignment="1" quotePrefix="1">
      <alignment horizontal="left"/>
      <protection/>
    </xf>
    <xf numFmtId="3" fontId="9" fillId="0" borderId="0" xfId="68" applyNumberFormat="1" applyFont="1" applyBorder="1">
      <alignment/>
      <protection/>
    </xf>
    <xf numFmtId="0" fontId="9" fillId="0" borderId="10" xfId="68" applyFont="1" applyBorder="1">
      <alignment/>
      <protection/>
    </xf>
    <xf numFmtId="0" fontId="11" fillId="0" borderId="0" xfId="68" applyFont="1" applyBorder="1" applyAlignment="1" quotePrefix="1">
      <alignment horizontal="right"/>
      <protection/>
    </xf>
    <xf numFmtId="174" fontId="9" fillId="0" borderId="0" xfId="68" applyNumberFormat="1" applyFont="1">
      <alignment/>
      <protection/>
    </xf>
    <xf numFmtId="176" fontId="9" fillId="0" borderId="0" xfId="68" applyNumberFormat="1" applyFont="1">
      <alignment/>
      <protection/>
    </xf>
    <xf numFmtId="173" fontId="9" fillId="0" borderId="0" xfId="66" applyNumberFormat="1" applyFont="1" applyBorder="1">
      <alignment/>
      <protection/>
    </xf>
    <xf numFmtId="0" fontId="11" fillId="0" borderId="0" xfId="69" applyFont="1">
      <alignment/>
      <protection/>
    </xf>
    <xf numFmtId="0" fontId="9" fillId="0" borderId="0" xfId="69">
      <alignment/>
      <protection/>
    </xf>
    <xf numFmtId="6" fontId="9" fillId="0" borderId="10" xfId="69" applyNumberFormat="1" applyFont="1" applyBorder="1" applyAlignment="1">
      <alignment horizontal="left"/>
      <protection/>
    </xf>
    <xf numFmtId="0" fontId="9" fillId="0" borderId="0" xfId="69" applyFont="1">
      <alignment/>
      <protection/>
    </xf>
    <xf numFmtId="0" fontId="9" fillId="0" borderId="0" xfId="69" applyFont="1" applyAlignment="1">
      <alignment horizontal="left"/>
      <protection/>
    </xf>
    <xf numFmtId="3" fontId="9" fillId="0" borderId="0" xfId="74" applyNumberFormat="1" applyFont="1">
      <alignment/>
      <protection/>
    </xf>
    <xf numFmtId="0" fontId="9" fillId="0" borderId="0" xfId="69" applyFont="1" applyAlignment="1">
      <alignment horizontal="left" indent="1"/>
      <protection/>
    </xf>
    <xf numFmtId="6" fontId="9" fillId="0" borderId="0" xfId="69" applyNumberFormat="1" applyFont="1" applyBorder="1" applyAlignment="1">
      <alignment horizontal="left"/>
      <protection/>
    </xf>
    <xf numFmtId="0" fontId="9" fillId="0" borderId="0" xfId="69" applyFont="1">
      <alignment/>
      <protection/>
    </xf>
    <xf numFmtId="3" fontId="9" fillId="0" borderId="0" xfId="72" applyNumberFormat="1" applyFont="1" applyFill="1" applyAlignment="1" quotePrefix="1">
      <alignment horizontal="right"/>
      <protection/>
    </xf>
    <xf numFmtId="3" fontId="9" fillId="0" borderId="0" xfId="66" applyNumberFormat="1" applyFont="1" applyFill="1">
      <alignment/>
      <protection/>
    </xf>
    <xf numFmtId="3" fontId="9" fillId="0" borderId="10" xfId="66" applyNumberFormat="1" applyFont="1" applyFill="1" applyBorder="1">
      <alignment/>
      <protection/>
    </xf>
    <xf numFmtId="0" fontId="9" fillId="0" borderId="0" xfId="68" applyFont="1" applyAlignment="1">
      <alignment horizontal="right"/>
      <protection/>
    </xf>
    <xf numFmtId="0" fontId="9" fillId="0" borderId="0" xfId="75">
      <alignment/>
      <protection/>
    </xf>
    <xf numFmtId="164" fontId="9" fillId="0" borderId="10" xfId="58" applyNumberFormat="1" applyFont="1" applyBorder="1">
      <alignment/>
      <protection/>
    </xf>
    <xf numFmtId="0" fontId="9" fillId="0" borderId="0" xfId="75" applyFont="1">
      <alignment/>
      <protection/>
    </xf>
    <xf numFmtId="0" fontId="9" fillId="0" borderId="0" xfId="58" applyFont="1" applyBorder="1" applyAlignment="1">
      <alignment horizontal="left" vertical="center"/>
      <protection/>
    </xf>
    <xf numFmtId="0" fontId="0" fillId="0" borderId="0" xfId="0" applyAlignment="1">
      <alignment vertical="center"/>
    </xf>
    <xf numFmtId="0" fontId="9" fillId="0" borderId="0" xfId="75" applyFont="1" applyBorder="1">
      <alignment/>
      <protection/>
    </xf>
    <xf numFmtId="0" fontId="9" fillId="0" borderId="0" xfId="75" applyBorder="1">
      <alignment/>
      <protection/>
    </xf>
    <xf numFmtId="0" fontId="11" fillId="0" borderId="0" xfId="75" applyFont="1">
      <alignment/>
      <protection/>
    </xf>
    <xf numFmtId="0" fontId="13" fillId="0" borderId="0" xfId="67" applyFont="1">
      <alignment/>
      <protection/>
    </xf>
    <xf numFmtId="4" fontId="9" fillId="0" borderId="0" xfId="72" applyNumberFormat="1" applyFont="1" applyFill="1">
      <alignment/>
      <protection/>
    </xf>
    <xf numFmtId="0" fontId="8" fillId="0" borderId="0" xfId="72" applyFont="1" applyBorder="1">
      <alignment/>
      <protection/>
    </xf>
    <xf numFmtId="0" fontId="8" fillId="0" borderId="0" xfId="68" applyFont="1">
      <alignment/>
      <protection/>
    </xf>
    <xf numFmtId="3" fontId="9" fillId="0" borderId="0" xfId="61" applyNumberFormat="1" applyFont="1" applyBorder="1" applyAlignment="1" applyProtection="1">
      <alignment horizontal="right"/>
      <protection/>
    </xf>
    <xf numFmtId="3" fontId="11" fillId="0" borderId="0" xfId="61" applyNumberFormat="1" applyFont="1" applyBorder="1" applyAlignment="1" applyProtection="1">
      <alignment horizontal="right"/>
      <protection/>
    </xf>
    <xf numFmtId="0" fontId="9" fillId="0" borderId="0" xfId="61" applyFont="1" applyBorder="1">
      <alignment/>
      <protection/>
    </xf>
    <xf numFmtId="3" fontId="11" fillId="0" borderId="0" xfId="61" applyNumberFormat="1" applyFont="1" applyBorder="1">
      <alignment/>
      <protection/>
    </xf>
    <xf numFmtId="2" fontId="9" fillId="0" borderId="0" xfId="61" applyNumberFormat="1" applyFont="1" applyBorder="1">
      <alignment/>
      <protection/>
    </xf>
    <xf numFmtId="0" fontId="9"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Font="1" applyBorder="1" applyAlignment="1" applyProtection="1" quotePrefix="1">
      <alignment horizontal="left"/>
      <protection/>
    </xf>
    <xf numFmtId="0" fontId="11" fillId="0" borderId="0" xfId="61" applyFont="1" applyBorder="1">
      <alignment/>
      <protection/>
    </xf>
    <xf numFmtId="0" fontId="11" fillId="0" borderId="0" xfId="58" applyFont="1" applyBorder="1" applyAlignment="1">
      <alignment wrapText="1"/>
      <protection/>
    </xf>
    <xf numFmtId="3" fontId="9" fillId="0" borderId="0" xfId="58" applyNumberFormat="1" applyFont="1" applyFill="1">
      <alignment/>
      <protection/>
    </xf>
    <xf numFmtId="3" fontId="9" fillId="0" borderId="10" xfId="58" applyNumberFormat="1" applyFont="1" applyFill="1" applyBorder="1">
      <alignment/>
      <protection/>
    </xf>
    <xf numFmtId="3" fontId="9" fillId="0" borderId="0" xfId="58" applyNumberFormat="1" applyFont="1" applyFill="1" applyBorder="1">
      <alignment/>
      <protection/>
    </xf>
    <xf numFmtId="0" fontId="9" fillId="0" borderId="0" xfId="58" applyFont="1" applyFill="1">
      <alignment/>
      <protection/>
    </xf>
    <xf numFmtId="3" fontId="9" fillId="0" borderId="12" xfId="58" applyNumberFormat="1" applyFont="1" applyFill="1" applyBorder="1">
      <alignment/>
      <protection/>
    </xf>
    <xf numFmtId="0" fontId="9" fillId="0" borderId="0" xfId="58" applyFont="1" applyFill="1" applyBorder="1">
      <alignment/>
      <protection/>
    </xf>
    <xf numFmtId="14" fontId="11" fillId="0" borderId="10" xfId="60" applyNumberFormat="1" applyFont="1" applyFill="1" applyBorder="1" applyAlignment="1" quotePrefix="1">
      <alignment horizontal="right"/>
      <protection/>
    </xf>
    <xf numFmtId="3" fontId="9" fillId="0" borderId="11" xfId="58" applyNumberFormat="1" applyFont="1" applyFill="1" applyBorder="1">
      <alignment/>
      <protection/>
    </xf>
    <xf numFmtId="14" fontId="11" fillId="0" borderId="10" xfId="61" applyNumberFormat="1" applyFont="1" applyFill="1" applyBorder="1" applyAlignment="1" applyProtection="1" quotePrefix="1">
      <alignment horizontal="right"/>
      <protection/>
    </xf>
    <xf numFmtId="4" fontId="9" fillId="0" borderId="0" xfId="67" applyNumberFormat="1" applyFill="1">
      <alignment/>
      <protection/>
    </xf>
    <xf numFmtId="3" fontId="9" fillId="0" borderId="0" xfId="67" applyNumberFormat="1" applyFill="1">
      <alignment/>
      <protection/>
    </xf>
    <xf numFmtId="3" fontId="9" fillId="0" borderId="10" xfId="67" applyNumberFormat="1" applyFont="1" applyFill="1" applyBorder="1">
      <alignment/>
      <protection/>
    </xf>
    <xf numFmtId="3" fontId="11" fillId="0" borderId="0" xfId="67" applyNumberFormat="1" applyFont="1" applyFill="1">
      <alignment/>
      <protection/>
    </xf>
    <xf numFmtId="3" fontId="9" fillId="0" borderId="0" xfId="67" applyNumberFormat="1" applyFont="1" applyFill="1">
      <alignment/>
      <protection/>
    </xf>
    <xf numFmtId="3" fontId="9" fillId="0" borderId="10" xfId="67" applyNumberFormat="1" applyFill="1" applyBorder="1">
      <alignment/>
      <protection/>
    </xf>
    <xf numFmtId="3" fontId="9" fillId="0" borderId="0" xfId="67" applyNumberFormat="1" applyFill="1" applyBorder="1">
      <alignment/>
      <protection/>
    </xf>
    <xf numFmtId="3" fontId="9" fillId="0" borderId="0" xfId="67" applyNumberFormat="1" applyFont="1" applyFill="1" applyBorder="1">
      <alignment/>
      <protection/>
    </xf>
    <xf numFmtId="0" fontId="9" fillId="0" borderId="0" xfId="72" applyFont="1" applyFill="1">
      <alignment/>
      <protection/>
    </xf>
    <xf numFmtId="173" fontId="9" fillId="0" borderId="0" xfId="72" applyNumberFormat="1" applyFont="1" applyFill="1" applyAlignment="1" quotePrefix="1">
      <alignment horizontal="right"/>
      <protection/>
    </xf>
    <xf numFmtId="3" fontId="9" fillId="0" borderId="0" xfId="72" applyNumberFormat="1" applyFont="1" applyFill="1" applyAlignment="1">
      <alignment horizontal="right"/>
      <protection/>
    </xf>
    <xf numFmtId="0" fontId="0" fillId="0" borderId="0" xfId="72" applyFill="1">
      <alignment/>
      <protection/>
    </xf>
    <xf numFmtId="4" fontId="11" fillId="0" borderId="0" xfId="67" applyNumberFormat="1" applyFont="1" applyFill="1" applyBorder="1" applyAlignment="1">
      <alignment horizontal="center"/>
      <protection/>
    </xf>
    <xf numFmtId="175" fontId="11" fillId="0" borderId="10" xfId="61" applyNumberFormat="1" applyFont="1" applyBorder="1" applyAlignment="1" applyProtection="1">
      <alignment horizontal="right"/>
      <protection/>
    </xf>
    <xf numFmtId="175" fontId="11" fillId="0" borderId="0" xfId="58" applyNumberFormat="1" applyFont="1" applyBorder="1" applyAlignment="1">
      <alignment horizontal="right"/>
      <protection/>
    </xf>
    <xf numFmtId="0" fontId="9" fillId="0" borderId="0" xfId="61" applyFont="1" applyFill="1" applyBorder="1" applyAlignment="1" applyProtection="1" quotePrefix="1">
      <alignment horizontal="left"/>
      <protection/>
    </xf>
    <xf numFmtId="14" fontId="11" fillId="0" borderId="0" xfId="61" applyNumberFormat="1" applyFont="1" applyFill="1" applyBorder="1" applyAlignment="1" applyProtection="1" quotePrefix="1">
      <alignment horizontal="right"/>
      <protection/>
    </xf>
    <xf numFmtId="0" fontId="9" fillId="0" borderId="0" xfId="61" applyFont="1" applyFill="1" applyBorder="1">
      <alignment/>
      <protection/>
    </xf>
    <xf numFmtId="0" fontId="11" fillId="0" borderId="0" xfId="61" applyFont="1" applyFill="1" applyBorder="1" applyAlignment="1" applyProtection="1">
      <alignment horizontal="left"/>
      <protection/>
    </xf>
    <xf numFmtId="3" fontId="11" fillId="0" borderId="0" xfId="61" applyNumberFormat="1" applyFont="1" applyFill="1" applyBorder="1" applyAlignment="1" applyProtection="1">
      <alignment horizontal="right"/>
      <protection/>
    </xf>
    <xf numFmtId="0" fontId="9" fillId="0" borderId="0" xfId="61" applyFont="1" applyFill="1" applyBorder="1" applyAlignment="1" applyProtection="1">
      <alignment horizontal="left"/>
      <protection/>
    </xf>
    <xf numFmtId="3" fontId="9" fillId="0" borderId="0" xfId="61" applyNumberFormat="1" applyFont="1" applyFill="1" applyBorder="1" applyAlignment="1" applyProtection="1">
      <alignment horizontal="right"/>
      <protection/>
    </xf>
    <xf numFmtId="0" fontId="9" fillId="0" borderId="0" xfId="58" applyFont="1" applyFill="1" applyBorder="1" applyAlignment="1">
      <alignment horizontal="left"/>
      <protection/>
    </xf>
    <xf numFmtId="175" fontId="11" fillId="0" borderId="0" xfId="58" applyNumberFormat="1" applyFont="1" applyFill="1" applyBorder="1" applyAlignment="1">
      <alignment horizontal="right"/>
      <protection/>
    </xf>
    <xf numFmtId="175" fontId="11" fillId="0" borderId="0" xfId="58" applyNumberFormat="1" applyFont="1" applyAlignment="1" quotePrefix="1">
      <alignment horizontal="right"/>
      <protection/>
    </xf>
    <xf numFmtId="175" fontId="9" fillId="0" borderId="10" xfId="58" applyNumberFormat="1" applyFont="1" applyBorder="1" applyAlignment="1">
      <alignment horizontal="right"/>
      <protection/>
    </xf>
    <xf numFmtId="175" fontId="9" fillId="0" borderId="0" xfId="58" applyNumberFormat="1" applyFont="1" applyAlignment="1">
      <alignment horizontal="right"/>
      <protection/>
    </xf>
    <xf numFmtId="0" fontId="8" fillId="0" borderId="0" xfId="58" applyFont="1" applyFill="1" applyAlignment="1">
      <alignment horizontal="right"/>
      <protection/>
    </xf>
    <xf numFmtId="0" fontId="11" fillId="0" borderId="0" xfId="58" applyFont="1" applyFill="1" applyAlignment="1">
      <alignment horizontal="right"/>
      <protection/>
    </xf>
    <xf numFmtId="0" fontId="9" fillId="0" borderId="0" xfId="58" applyFont="1" applyFill="1" applyAlignment="1">
      <alignment horizontal="right"/>
      <protection/>
    </xf>
    <xf numFmtId="175" fontId="8" fillId="0" borderId="0" xfId="58" applyNumberFormat="1" applyFont="1" applyAlignment="1">
      <alignment horizontal="right"/>
      <protection/>
    </xf>
    <xf numFmtId="175" fontId="11" fillId="0" borderId="0" xfId="58" applyNumberFormat="1" applyFont="1" applyAlignment="1">
      <alignment horizontal="right"/>
      <protection/>
    </xf>
    <xf numFmtId="175" fontId="11" fillId="0" borderId="0" xfId="58" applyNumberFormat="1" applyFont="1" applyFill="1" applyAlignment="1">
      <alignment horizontal="right"/>
      <protection/>
    </xf>
    <xf numFmtId="175" fontId="9" fillId="0" borderId="0" xfId="58" applyNumberFormat="1" applyFont="1" applyFill="1" applyAlignment="1">
      <alignment horizontal="right"/>
      <protection/>
    </xf>
    <xf numFmtId="175" fontId="9" fillId="0" borderId="10" xfId="58" applyNumberFormat="1" applyFont="1" applyFill="1" applyBorder="1" applyAlignment="1">
      <alignment horizontal="right"/>
      <protection/>
    </xf>
    <xf numFmtId="175" fontId="9" fillId="0" borderId="0" xfId="58" applyNumberFormat="1" applyFont="1" applyFill="1" applyBorder="1" applyAlignment="1">
      <alignment horizontal="right"/>
      <protection/>
    </xf>
    <xf numFmtId="175" fontId="9" fillId="0" borderId="0" xfId="58" applyNumberFormat="1" applyFont="1" applyBorder="1" applyAlignment="1">
      <alignment horizontal="right"/>
      <protection/>
    </xf>
    <xf numFmtId="175" fontId="9" fillId="0" borderId="0" xfId="58" applyNumberFormat="1" applyFont="1" applyAlignment="1" quotePrefix="1">
      <alignment horizontal="right"/>
      <protection/>
    </xf>
    <xf numFmtId="175" fontId="11" fillId="0" borderId="0" xfId="58" applyNumberFormat="1" applyFont="1" applyAlignment="1">
      <alignment horizontal="right" wrapText="1"/>
      <protection/>
    </xf>
    <xf numFmtId="0" fontId="11" fillId="0" borderId="10" xfId="66" applyFont="1" applyFill="1" applyBorder="1" applyAlignment="1" quotePrefix="1">
      <alignment horizontal="right"/>
      <protection/>
    </xf>
    <xf numFmtId="0" fontId="9" fillId="0" borderId="0" xfId="66" applyFont="1" applyFill="1">
      <alignment/>
      <protection/>
    </xf>
    <xf numFmtId="3" fontId="9" fillId="0" borderId="0" xfId="70" applyNumberFormat="1" applyFont="1" applyFill="1">
      <alignment/>
      <protection/>
    </xf>
    <xf numFmtId="0" fontId="11" fillId="0" borderId="10" xfId="66" applyFont="1" applyFill="1" applyBorder="1" applyAlignment="1">
      <alignment horizontal="right"/>
      <protection/>
    </xf>
    <xf numFmtId="175" fontId="9" fillId="0" borderId="0" xfId="66" applyNumberFormat="1" applyFont="1" applyFill="1">
      <alignment/>
      <protection/>
    </xf>
    <xf numFmtId="175" fontId="9" fillId="0" borderId="10" xfId="66" applyNumberFormat="1" applyFont="1" applyFill="1" applyBorder="1">
      <alignment/>
      <protection/>
    </xf>
    <xf numFmtId="6" fontId="9" fillId="0" borderId="10" xfId="68" applyNumberFormat="1" applyFont="1" applyBorder="1" applyAlignment="1">
      <alignment horizontal="left"/>
      <protection/>
    </xf>
    <xf numFmtId="0" fontId="11" fillId="0" borderId="0" xfId="68" applyFont="1" applyBorder="1" applyAlignment="1" quotePrefix="1">
      <alignment horizontal="left"/>
      <protection/>
    </xf>
    <xf numFmtId="0" fontId="11" fillId="0" borderId="0" xfId="68" applyFont="1" applyBorder="1">
      <alignment/>
      <protection/>
    </xf>
    <xf numFmtId="3" fontId="11" fillId="0" borderId="0" xfId="68" applyNumberFormat="1" applyFont="1" applyBorder="1" applyAlignment="1">
      <alignment horizontal="right"/>
      <protection/>
    </xf>
    <xf numFmtId="0" fontId="8" fillId="0" borderId="0" xfId="58" applyFont="1" applyFill="1" applyBorder="1">
      <alignment/>
      <protection/>
    </xf>
    <xf numFmtId="0" fontId="11" fillId="0" borderId="0" xfId="58" applyFont="1" applyFill="1" applyBorder="1">
      <alignment/>
      <protection/>
    </xf>
    <xf numFmtId="0" fontId="11" fillId="0" borderId="0" xfId="72" applyFont="1" applyFill="1" applyBorder="1">
      <alignment/>
      <protection/>
    </xf>
    <xf numFmtId="0" fontId="9" fillId="0" borderId="0" xfId="72" applyFont="1" applyFill="1" applyAlignment="1">
      <alignment horizontal="right"/>
      <protection/>
    </xf>
    <xf numFmtId="175" fontId="9" fillId="0" borderId="0" xfId="72" applyNumberFormat="1" applyFont="1">
      <alignment/>
      <protection/>
    </xf>
    <xf numFmtId="173" fontId="9" fillId="0" borderId="0" xfId="72" applyNumberFormat="1" applyFont="1" applyAlignment="1" quotePrefix="1">
      <alignment horizontal="right"/>
      <protection/>
    </xf>
    <xf numFmtId="0" fontId="9" fillId="0" borderId="0" xfId="72" applyFont="1" applyAlignment="1">
      <alignment horizontal="right"/>
      <protection/>
    </xf>
    <xf numFmtId="0" fontId="8" fillId="0" borderId="0" xfId="72" applyFont="1" applyBorder="1" applyAlignment="1">
      <alignment horizontal="right"/>
      <protection/>
    </xf>
    <xf numFmtId="0" fontId="11" fillId="0" borderId="0" xfId="72" applyFont="1" applyBorder="1" applyAlignment="1">
      <alignment horizontal="right"/>
      <protection/>
    </xf>
    <xf numFmtId="0" fontId="9" fillId="0" borderId="0" xfId="72" applyFont="1" applyBorder="1" applyAlignment="1">
      <alignment horizontal="right"/>
      <protection/>
    </xf>
    <xf numFmtId="0" fontId="0" fillId="0" borderId="0" xfId="72" applyAlignment="1">
      <alignment horizontal="right"/>
      <protection/>
    </xf>
    <xf numFmtId="175" fontId="9" fillId="0" borderId="0" xfId="70" applyNumberFormat="1" applyFont="1" applyFill="1" applyAlignment="1">
      <alignment horizontal="right"/>
      <protection/>
    </xf>
    <xf numFmtId="3" fontId="9" fillId="0" borderId="0" xfId="68" applyNumberFormat="1" applyFont="1" applyFill="1" applyAlignment="1" quotePrefix="1">
      <alignment horizontal="right"/>
      <protection/>
    </xf>
    <xf numFmtId="0" fontId="11" fillId="0" borderId="0" xfId="68" applyFont="1" applyFill="1">
      <alignment/>
      <protection/>
    </xf>
    <xf numFmtId="3" fontId="9" fillId="0" borderId="0" xfId="68" applyNumberFormat="1" applyFont="1" applyFill="1">
      <alignment/>
      <protection/>
    </xf>
    <xf numFmtId="3" fontId="9" fillId="0" borderId="0" xfId="68" applyNumberFormat="1" applyFont="1" applyFill="1" applyBorder="1">
      <alignment/>
      <protection/>
    </xf>
    <xf numFmtId="3" fontId="9" fillId="0" borderId="10" xfId="68" applyNumberFormat="1" applyFont="1" applyFill="1" applyBorder="1">
      <alignment/>
      <protection/>
    </xf>
    <xf numFmtId="3" fontId="11" fillId="0" borderId="0" xfId="68" applyNumberFormat="1" applyFont="1" applyFill="1">
      <alignment/>
      <protection/>
    </xf>
    <xf numFmtId="6" fontId="11" fillId="0" borderId="10" xfId="68" applyNumberFormat="1" applyFont="1" applyFill="1" applyBorder="1" applyAlignment="1" quotePrefix="1">
      <alignment horizontal="right"/>
      <protection/>
    </xf>
    <xf numFmtId="0" fontId="9" fillId="0" borderId="0" xfId="68" applyFont="1" applyFill="1" applyBorder="1">
      <alignment/>
      <protection/>
    </xf>
    <xf numFmtId="0" fontId="9" fillId="0" borderId="0" xfId="68" applyFont="1" applyFill="1">
      <alignment/>
      <protection/>
    </xf>
    <xf numFmtId="175" fontId="9" fillId="0" borderId="0" xfId="68" applyNumberFormat="1" applyFont="1" applyFill="1">
      <alignment/>
      <protection/>
    </xf>
    <xf numFmtId="3" fontId="9"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Border="1" applyAlignment="1">
      <alignment/>
    </xf>
    <xf numFmtId="3" fontId="9" fillId="0" borderId="0" xfId="66" applyNumberFormat="1" applyFont="1" applyFill="1" applyBorder="1">
      <alignment/>
      <protection/>
    </xf>
    <xf numFmtId="0" fontId="9" fillId="0" borderId="0" xfId="66" applyFont="1" applyFill="1" applyBorder="1">
      <alignment/>
      <protection/>
    </xf>
    <xf numFmtId="0" fontId="11" fillId="0" borderId="0" xfId="68" applyFont="1" applyBorder="1" applyAlignment="1">
      <alignment horizontal="right"/>
      <protection/>
    </xf>
    <xf numFmtId="3" fontId="11" fillId="0" borderId="0" xfId="68" applyNumberFormat="1" applyFont="1" applyBorder="1">
      <alignment/>
      <protection/>
    </xf>
    <xf numFmtId="0" fontId="11" fillId="0" borderId="10" xfId="68" applyFont="1" applyFill="1" applyBorder="1" applyAlignment="1" quotePrefix="1">
      <alignment horizontal="right"/>
      <protection/>
    </xf>
    <xf numFmtId="0" fontId="11" fillId="0" borderId="0" xfId="68" applyFont="1" applyFill="1" applyAlignment="1" quotePrefix="1">
      <alignment horizontal="left"/>
      <protection/>
    </xf>
    <xf numFmtId="0" fontId="11" fillId="0" borderId="10" xfId="68" applyFont="1" applyFill="1" applyBorder="1" applyAlignment="1">
      <alignment horizontal="right"/>
      <protection/>
    </xf>
    <xf numFmtId="0" fontId="9" fillId="0" borderId="0" xfId="0" applyFont="1" applyBorder="1" applyAlignment="1" quotePrefix="1">
      <alignment horizontal="center"/>
    </xf>
    <xf numFmtId="0" fontId="9" fillId="0" borderId="0" xfId="0" applyFont="1" applyBorder="1" applyAlignment="1">
      <alignment horizontal="right"/>
    </xf>
    <xf numFmtId="175" fontId="9" fillId="0" borderId="0" xfId="0" applyNumberFormat="1" applyFont="1" applyBorder="1" applyAlignment="1">
      <alignment/>
    </xf>
    <xf numFmtId="0" fontId="0" fillId="0" borderId="0" xfId="0" applyBorder="1" applyAlignment="1">
      <alignment/>
    </xf>
    <xf numFmtId="0" fontId="9" fillId="0" borderId="10" xfId="0" applyFont="1" applyBorder="1" applyAlignment="1">
      <alignment/>
    </xf>
    <xf numFmtId="3" fontId="11" fillId="0" borderId="0" xfId="58" applyNumberFormat="1" applyFont="1" applyFill="1" applyBorder="1">
      <alignment/>
      <protection/>
    </xf>
    <xf numFmtId="3" fontId="11" fillId="0" borderId="0" xfId="58" applyNumberFormat="1" applyFont="1" applyFill="1">
      <alignment/>
      <protection/>
    </xf>
    <xf numFmtId="2" fontId="9" fillId="0" borderId="0" xfId="58" applyNumberFormat="1" applyFont="1" applyFill="1">
      <alignment/>
      <protection/>
    </xf>
    <xf numFmtId="3" fontId="9" fillId="0" borderId="0" xfId="67" applyNumberFormat="1" applyFont="1" applyFill="1">
      <alignment/>
      <protection/>
    </xf>
    <xf numFmtId="0" fontId="9" fillId="0" borderId="0" xfId="72" applyFont="1" applyFill="1" applyBorder="1">
      <alignment/>
      <protection/>
    </xf>
    <xf numFmtId="2" fontId="9" fillId="0" borderId="0" xfId="72" applyNumberFormat="1" applyFont="1" applyFill="1" applyAlignment="1">
      <alignment horizontal="right"/>
      <protection/>
    </xf>
    <xf numFmtId="3" fontId="9" fillId="0" borderId="0" xfId="72" applyNumberFormat="1" applyFont="1" applyFill="1">
      <alignment/>
      <protection/>
    </xf>
    <xf numFmtId="175" fontId="9" fillId="0" borderId="0" xfId="72" applyNumberFormat="1" applyFont="1" applyFill="1" applyAlignment="1">
      <alignment horizontal="right"/>
      <protection/>
    </xf>
    <xf numFmtId="3" fontId="9" fillId="0" borderId="0" xfId="75" applyNumberFormat="1" applyFill="1">
      <alignment/>
      <protection/>
    </xf>
    <xf numFmtId="0" fontId="9" fillId="0" borderId="0" xfId="69" applyFont="1" applyFill="1" applyAlignment="1">
      <alignment horizontal="right"/>
      <protection/>
    </xf>
    <xf numFmtId="0" fontId="13" fillId="0" borderId="0" xfId="69" applyFont="1" applyFill="1" applyAlignment="1">
      <alignment/>
      <protection/>
    </xf>
    <xf numFmtId="3" fontId="9" fillId="0" borderId="0" xfId="69" applyNumberFormat="1" applyFont="1" applyFill="1">
      <alignment/>
      <protection/>
    </xf>
    <xf numFmtId="0" fontId="9" fillId="0" borderId="0" xfId="69" applyFont="1" applyFill="1" applyAlignment="1">
      <alignment/>
      <protection/>
    </xf>
    <xf numFmtId="0" fontId="9" fillId="0" borderId="0" xfId="69" applyFont="1" applyFill="1" applyBorder="1" applyAlignment="1" quotePrefix="1">
      <alignment horizontal="right"/>
      <protection/>
    </xf>
    <xf numFmtId="3" fontId="9" fillId="0" borderId="10" xfId="69" applyNumberFormat="1" applyFont="1" applyFill="1" applyBorder="1">
      <alignment/>
      <protection/>
    </xf>
    <xf numFmtId="0" fontId="9" fillId="0" borderId="0" xfId="69" applyFont="1" applyFill="1">
      <alignment/>
      <protection/>
    </xf>
    <xf numFmtId="0" fontId="9" fillId="0" borderId="0" xfId="69" applyFill="1">
      <alignment/>
      <protection/>
    </xf>
    <xf numFmtId="3" fontId="13" fillId="0" borderId="0" xfId="67" applyNumberFormat="1" applyFont="1">
      <alignment/>
      <protection/>
    </xf>
    <xf numFmtId="3" fontId="9" fillId="0" borderId="0" xfId="75" applyNumberFormat="1">
      <alignment/>
      <protection/>
    </xf>
    <xf numFmtId="0" fontId="9" fillId="0" borderId="0" xfId="66" applyFont="1" applyFill="1" applyAlignment="1">
      <alignment horizontal="right"/>
      <protection/>
    </xf>
    <xf numFmtId="175" fontId="9" fillId="0" borderId="10" xfId="70" applyNumberFormat="1" applyFont="1" applyFill="1" applyBorder="1" applyAlignment="1">
      <alignment horizontal="right"/>
      <protection/>
    </xf>
    <xf numFmtId="175" fontId="9" fillId="0" borderId="0" xfId="66" applyNumberFormat="1" applyFont="1" applyFill="1" applyAlignment="1">
      <alignment horizontal="right"/>
      <protection/>
    </xf>
    <xf numFmtId="3" fontId="11" fillId="0" borderId="0" xfId="67" applyNumberFormat="1" applyFont="1" applyFill="1">
      <alignment/>
      <protection/>
    </xf>
    <xf numFmtId="3" fontId="0" fillId="0" borderId="0" xfId="0" applyNumberFormat="1" applyAlignment="1">
      <alignment/>
    </xf>
    <xf numFmtId="0" fontId="0" fillId="0" borderId="0" xfId="72" applyFont="1">
      <alignment/>
      <protection/>
    </xf>
    <xf numFmtId="3" fontId="9" fillId="0" borderId="0" xfId="67" applyNumberFormat="1" applyFont="1" applyFill="1" applyBorder="1">
      <alignment/>
      <protection/>
    </xf>
    <xf numFmtId="2" fontId="9" fillId="0" borderId="0" xfId="72" applyNumberFormat="1" applyFont="1" applyFill="1" applyAlignment="1" quotePrefix="1">
      <alignment horizontal="right"/>
      <protection/>
    </xf>
    <xf numFmtId="4" fontId="9" fillId="0" borderId="0" xfId="67" applyNumberFormat="1" applyFont="1" applyFill="1">
      <alignment/>
      <protection/>
    </xf>
    <xf numFmtId="3" fontId="9" fillId="0" borderId="10" xfId="67" applyNumberFormat="1" applyFont="1" applyFill="1" applyBorder="1">
      <alignment/>
      <protection/>
    </xf>
    <xf numFmtId="0" fontId="11" fillId="0" borderId="0" xfId="66" applyFont="1" applyFill="1" applyBorder="1" applyAlignment="1" quotePrefix="1">
      <alignment horizontal="right"/>
      <protection/>
    </xf>
    <xf numFmtId="173" fontId="9" fillId="0" borderId="0" xfId="66" applyNumberFormat="1" applyFont="1" applyBorder="1" applyAlignment="1">
      <alignment horizontal="right"/>
      <protection/>
    </xf>
    <xf numFmtId="3" fontId="11" fillId="0" borderId="0" xfId="68" applyNumberFormat="1" applyFont="1" applyFill="1" applyBorder="1" applyAlignment="1">
      <alignment horizontal="right"/>
      <protection/>
    </xf>
    <xf numFmtId="3" fontId="11" fillId="0" borderId="0" xfId="68" applyNumberFormat="1" applyFont="1" applyFill="1" applyBorder="1">
      <alignment/>
      <protection/>
    </xf>
    <xf numFmtId="0" fontId="0" fillId="0" borderId="0" xfId="0" applyFont="1" applyAlignment="1">
      <alignment/>
    </xf>
    <xf numFmtId="3" fontId="9" fillId="0" borderId="0" xfId="69" applyNumberFormat="1" applyFont="1" applyFill="1">
      <alignment/>
      <protection/>
    </xf>
    <xf numFmtId="0" fontId="11" fillId="0" borderId="10" xfId="61" applyFont="1" applyFill="1" applyBorder="1" applyAlignment="1" applyProtection="1" quotePrefix="1">
      <alignment horizontal="right"/>
      <protection/>
    </xf>
    <xf numFmtId="3" fontId="9" fillId="0" borderId="0" xfId="58" applyNumberFormat="1" applyFont="1" applyFill="1" applyAlignment="1">
      <alignment horizontal="right"/>
      <protection/>
    </xf>
    <xf numFmtId="3" fontId="11" fillId="0" borderId="0" xfId="58" applyNumberFormat="1" applyFont="1" applyFill="1" applyAlignment="1">
      <alignment horizontal="right"/>
      <protection/>
    </xf>
    <xf numFmtId="3" fontId="9" fillId="0" borderId="10" xfId="58" applyNumberFormat="1" applyFont="1" applyFill="1" applyBorder="1" applyAlignment="1">
      <alignment horizontal="right"/>
      <protection/>
    </xf>
    <xf numFmtId="3" fontId="9" fillId="0" borderId="0"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3" fontId="11" fillId="0" borderId="0" xfId="58" applyNumberFormat="1" applyFont="1" applyFill="1" applyAlignment="1" quotePrefix="1">
      <alignment horizontal="right"/>
      <protection/>
    </xf>
    <xf numFmtId="3" fontId="9" fillId="0" borderId="0" xfId="58" applyNumberFormat="1" applyFont="1" applyFill="1" applyAlignment="1" quotePrefix="1">
      <alignment horizontal="right"/>
      <protection/>
    </xf>
    <xf numFmtId="0" fontId="11" fillId="0" borderId="0" xfId="58" applyFont="1" applyFill="1" applyAlignment="1">
      <alignment horizontal="right" wrapText="1"/>
      <protection/>
    </xf>
    <xf numFmtId="2" fontId="9" fillId="0" borderId="0" xfId="58" applyNumberFormat="1" applyFont="1" applyFill="1" applyAlignment="1">
      <alignment horizontal="right"/>
      <protection/>
    </xf>
    <xf numFmtId="0" fontId="9" fillId="0" borderId="0" xfId="67" applyFont="1" applyBorder="1" applyAlignment="1">
      <alignment horizontal="left" indent="1"/>
      <protection/>
    </xf>
    <xf numFmtId="0" fontId="12" fillId="0" borderId="0" xfId="66" applyFont="1" applyFill="1" applyAlignment="1">
      <alignment horizontal="center"/>
      <protection/>
    </xf>
    <xf numFmtId="0" fontId="0" fillId="0" borderId="0" xfId="0" applyFill="1" applyAlignment="1">
      <alignment/>
    </xf>
    <xf numFmtId="0" fontId="9" fillId="0" borderId="0" xfId="75" applyFill="1">
      <alignment/>
      <protection/>
    </xf>
    <xf numFmtId="0" fontId="11" fillId="0" borderId="10" xfId="69" applyFont="1" applyFill="1" applyBorder="1" applyAlignment="1" quotePrefix="1">
      <alignment horizontal="right"/>
      <protection/>
    </xf>
    <xf numFmtId="0" fontId="9" fillId="0" borderId="0" xfId="66" applyFont="1" applyFill="1" applyAlignment="1">
      <alignment horizontal="left"/>
      <protection/>
    </xf>
    <xf numFmtId="0" fontId="8" fillId="0" borderId="0" xfId="68" applyFont="1" applyFill="1" applyAlignment="1">
      <alignment horizontal="right"/>
      <protection/>
    </xf>
    <xf numFmtId="0" fontId="9" fillId="0" borderId="0" xfId="68" applyFont="1" applyFill="1" applyAlignment="1">
      <alignment horizontal="right"/>
      <protection/>
    </xf>
    <xf numFmtId="3" fontId="9" fillId="0" borderId="0" xfId="68" applyNumberFormat="1" applyFont="1" applyFill="1" applyAlignment="1">
      <alignment horizontal="right"/>
      <protection/>
    </xf>
    <xf numFmtId="0" fontId="11" fillId="0" borderId="0" xfId="66" applyFont="1" applyFill="1">
      <alignment/>
      <protection/>
    </xf>
    <xf numFmtId="0" fontId="11" fillId="0" borderId="0" xfId="66" applyFont="1" applyFill="1" applyAlignment="1">
      <alignment horizontal="right"/>
      <protection/>
    </xf>
    <xf numFmtId="0" fontId="0" fillId="0" borderId="0" xfId="58" applyFill="1">
      <alignment/>
      <protection/>
    </xf>
    <xf numFmtId="0" fontId="11" fillId="0" borderId="0" xfId="69" applyFont="1" applyFill="1">
      <alignment/>
      <protection/>
    </xf>
    <xf numFmtId="0" fontId="9" fillId="0" borderId="0" xfId="69" applyFont="1" applyFill="1">
      <alignment/>
      <protection/>
    </xf>
    <xf numFmtId="0" fontId="9" fillId="0" borderId="0" xfId="0" applyFont="1" applyFill="1" applyAlignment="1" quotePrefix="1">
      <alignment horizontal="center"/>
    </xf>
    <xf numFmtId="0" fontId="9" fillId="0" borderId="0" xfId="0" applyFont="1" applyFill="1" applyAlignment="1">
      <alignment/>
    </xf>
    <xf numFmtId="175" fontId="9" fillId="0" borderId="0" xfId="0" applyNumberFormat="1" applyFont="1" applyFill="1" applyAlignment="1">
      <alignment/>
    </xf>
    <xf numFmtId="0" fontId="9" fillId="0" borderId="0" xfId="73" applyFont="1" applyAlignment="1">
      <alignment horizontal="left"/>
      <protection/>
    </xf>
    <xf numFmtId="0" fontId="9" fillId="0" borderId="0" xfId="59" applyFont="1" applyFill="1" applyBorder="1">
      <alignment/>
      <protection/>
    </xf>
    <xf numFmtId="0" fontId="9" fillId="0" borderId="0" xfId="59" applyFont="1" applyFill="1" applyAlignment="1">
      <alignment horizontal="right"/>
      <protection/>
    </xf>
    <xf numFmtId="0" fontId="9" fillId="0" borderId="0" xfId="59" applyFont="1" applyFill="1">
      <alignment/>
      <protection/>
    </xf>
    <xf numFmtId="0" fontId="9" fillId="0" borderId="0" xfId="59" applyFont="1">
      <alignment/>
      <protection/>
    </xf>
    <xf numFmtId="0" fontId="33" fillId="0" borderId="0" xfId="59" applyFont="1">
      <alignment/>
      <protection/>
    </xf>
    <xf numFmtId="0" fontId="8" fillId="0" borderId="0" xfId="59" applyFont="1" applyFill="1" applyBorder="1">
      <alignment/>
      <protection/>
    </xf>
    <xf numFmtId="0" fontId="8" fillId="0" borderId="0" xfId="59" applyFont="1" applyFill="1" applyAlignment="1">
      <alignment horizontal="right"/>
      <protection/>
    </xf>
    <xf numFmtId="0" fontId="9" fillId="0" borderId="0" xfId="59" applyFont="1" applyBorder="1">
      <alignment/>
      <protection/>
    </xf>
    <xf numFmtId="0" fontId="15" fillId="0" borderId="0" xfId="59" applyFont="1">
      <alignment/>
      <protection/>
    </xf>
    <xf numFmtId="0" fontId="11" fillId="0" borderId="0" xfId="59" applyFont="1" applyFill="1" applyBorder="1">
      <alignment/>
      <protection/>
    </xf>
    <xf numFmtId="0" fontId="11" fillId="0" borderId="0" xfId="59" applyFont="1" applyFill="1" applyAlignment="1">
      <alignment horizontal="right"/>
      <protection/>
    </xf>
    <xf numFmtId="14" fontId="11" fillId="0" borderId="10" xfId="62" applyNumberFormat="1" applyFont="1" applyFill="1" applyBorder="1" applyAlignment="1" applyProtection="1" quotePrefix="1">
      <alignment horizontal="right"/>
      <protection/>
    </xf>
    <xf numFmtId="14" fontId="11" fillId="0" borderId="0" xfId="62" applyNumberFormat="1" applyFont="1" applyFill="1" applyBorder="1" applyAlignment="1" applyProtection="1" quotePrefix="1">
      <alignment horizontal="right"/>
      <protection/>
    </xf>
    <xf numFmtId="0" fontId="14" fillId="0" borderId="0" xfId="59" applyFont="1">
      <alignment/>
      <protection/>
    </xf>
    <xf numFmtId="3" fontId="13" fillId="0" borderId="0" xfId="59" applyNumberFormat="1" applyFont="1" applyFill="1" applyAlignment="1">
      <alignment horizontal="right"/>
      <protection/>
    </xf>
    <xf numFmtId="3" fontId="9" fillId="0" borderId="0" xfId="59" applyNumberFormat="1" applyFont="1" applyFill="1">
      <alignment/>
      <protection/>
    </xf>
    <xf numFmtId="3" fontId="9" fillId="0" borderId="0" xfId="59" applyNumberFormat="1" applyFont="1" applyFill="1" applyBorder="1">
      <alignment/>
      <protection/>
    </xf>
    <xf numFmtId="0" fontId="15" fillId="0" borderId="0" xfId="59" applyFont="1" applyFill="1">
      <alignment/>
      <protection/>
    </xf>
    <xf numFmtId="3" fontId="9" fillId="0" borderId="0" xfId="59" applyNumberFormat="1" applyFont="1" applyFill="1" applyAlignment="1">
      <alignment horizontal="right"/>
      <protection/>
    </xf>
    <xf numFmtId="3" fontId="11" fillId="0" borderId="0" xfId="59" applyNumberFormat="1" applyFont="1" applyFill="1">
      <alignment/>
      <protection/>
    </xf>
    <xf numFmtId="3" fontId="11" fillId="0" borderId="0" xfId="59" applyNumberFormat="1" applyFont="1" applyFill="1" applyBorder="1">
      <alignment/>
      <protection/>
    </xf>
    <xf numFmtId="0" fontId="9" fillId="0" borderId="0" xfId="62" applyFont="1" applyFill="1" applyBorder="1" applyAlignment="1" applyProtection="1" quotePrefix="1">
      <alignment horizontal="left"/>
      <protection/>
    </xf>
    <xf numFmtId="0" fontId="15" fillId="0" borderId="0" xfId="59" applyFont="1" applyBorder="1" applyAlignment="1">
      <alignment wrapText="1"/>
      <protection/>
    </xf>
    <xf numFmtId="0" fontId="11" fillId="0" borderId="0" xfId="62" applyFont="1" applyFill="1" applyBorder="1" applyAlignment="1" applyProtection="1">
      <alignment horizontal="left"/>
      <protection/>
    </xf>
    <xf numFmtId="3" fontId="11" fillId="0" borderId="0" xfId="62" applyNumberFormat="1" applyFont="1" applyFill="1" applyBorder="1" applyAlignment="1" applyProtection="1">
      <alignment horizontal="right"/>
      <protection/>
    </xf>
    <xf numFmtId="3" fontId="14" fillId="0" borderId="0" xfId="64" applyNumberFormat="1" applyFont="1" applyFill="1">
      <alignment/>
      <protection/>
    </xf>
    <xf numFmtId="3" fontId="9" fillId="0" borderId="0" xfId="64" applyNumberFormat="1" applyFont="1" applyFill="1" applyBorder="1">
      <alignment/>
      <protection/>
    </xf>
    <xf numFmtId="3" fontId="9" fillId="0" borderId="10" xfId="59" applyNumberFormat="1" applyFont="1" applyFill="1" applyBorder="1" applyAlignment="1">
      <alignment horizontal="right"/>
      <protection/>
    </xf>
    <xf numFmtId="3" fontId="9" fillId="0" borderId="10" xfId="59" applyNumberFormat="1" applyFont="1" applyFill="1" applyBorder="1">
      <alignment/>
      <protection/>
    </xf>
    <xf numFmtId="3" fontId="9" fillId="0" borderId="10" xfId="64" applyNumberFormat="1" applyFont="1" applyFill="1" applyBorder="1">
      <alignment/>
      <protection/>
    </xf>
    <xf numFmtId="0" fontId="9" fillId="0" borderId="0" xfId="62" applyFont="1" applyFill="1" applyBorder="1" applyAlignment="1" applyProtection="1">
      <alignment horizontal="left"/>
      <protection/>
    </xf>
    <xf numFmtId="3" fontId="9" fillId="0" borderId="0" xfId="62" applyNumberFormat="1" applyFont="1" applyFill="1" applyBorder="1" applyAlignment="1" applyProtection="1">
      <alignment horizontal="right"/>
      <protection/>
    </xf>
    <xf numFmtId="0" fontId="15" fillId="0" borderId="13" xfId="59" applyFont="1" applyBorder="1" applyAlignment="1">
      <alignment wrapText="1"/>
      <protection/>
    </xf>
    <xf numFmtId="3" fontId="14" fillId="0" borderId="13" xfId="59" applyNumberFormat="1" applyFont="1" applyFill="1" applyBorder="1" applyAlignment="1">
      <alignment horizontal="right"/>
      <protection/>
    </xf>
    <xf numFmtId="3" fontId="14" fillId="0" borderId="0" xfId="59" applyNumberFormat="1" applyFont="1" applyFill="1" applyBorder="1">
      <alignment/>
      <protection/>
    </xf>
    <xf numFmtId="0" fontId="9" fillId="0" borderId="0" xfId="62" applyFont="1" applyBorder="1">
      <alignment/>
      <protection/>
    </xf>
    <xf numFmtId="3" fontId="14" fillId="0" borderId="0" xfId="59" applyNumberFormat="1" applyFont="1" applyFill="1" applyBorder="1" applyAlignment="1">
      <alignment horizontal="right"/>
      <protection/>
    </xf>
    <xf numFmtId="3" fontId="9" fillId="0" borderId="0" xfId="59" applyNumberFormat="1" applyFont="1" applyBorder="1">
      <alignment/>
      <protection/>
    </xf>
    <xf numFmtId="0" fontId="11" fillId="0" borderId="0" xfId="62" applyFont="1" applyBorder="1" applyAlignment="1" applyProtection="1" quotePrefix="1">
      <alignment horizontal="left"/>
      <protection/>
    </xf>
    <xf numFmtId="3" fontId="11" fillId="0" borderId="0" xfId="62" applyNumberFormat="1" applyFont="1" applyBorder="1" applyAlignment="1" applyProtection="1">
      <alignment horizontal="right"/>
      <protection/>
    </xf>
    <xf numFmtId="2" fontId="9" fillId="0" borderId="0" xfId="62" applyNumberFormat="1" applyFont="1" applyBorder="1">
      <alignment/>
      <protection/>
    </xf>
    <xf numFmtId="0" fontId="10" fillId="0" borderId="0" xfId="59" applyFont="1">
      <alignment/>
      <protection/>
    </xf>
    <xf numFmtId="175" fontId="9" fillId="0" borderId="0" xfId="59" applyNumberFormat="1" applyFont="1" applyAlignment="1">
      <alignment horizontal="right"/>
      <protection/>
    </xf>
    <xf numFmtId="0" fontId="8" fillId="0" borderId="0" xfId="59" applyFont="1">
      <alignment/>
      <protection/>
    </xf>
    <xf numFmtId="175" fontId="8" fillId="0" borderId="0" xfId="59" applyNumberFormat="1" applyFont="1" applyAlignment="1">
      <alignment horizontal="right"/>
      <protection/>
    </xf>
    <xf numFmtId="14" fontId="8" fillId="0" borderId="0" xfId="59" applyNumberFormat="1" applyFont="1" applyFill="1" applyAlignment="1" quotePrefix="1">
      <alignment horizontal="right"/>
      <protection/>
    </xf>
    <xf numFmtId="0" fontId="11" fillId="0" borderId="0" xfId="59" applyFont="1">
      <alignment/>
      <protection/>
    </xf>
    <xf numFmtId="14" fontId="11" fillId="0" borderId="0" xfId="59" applyNumberFormat="1" applyFont="1" applyFill="1" applyAlignment="1" quotePrefix="1">
      <alignment horizontal="right"/>
      <protection/>
    </xf>
    <xf numFmtId="0" fontId="9" fillId="0" borderId="14" xfId="59" applyFont="1" applyFill="1" applyBorder="1">
      <alignment/>
      <protection/>
    </xf>
    <xf numFmtId="175" fontId="11" fillId="0" borderId="0" xfId="59" applyNumberFormat="1" applyFont="1" applyAlignment="1">
      <alignment horizontal="left"/>
      <protection/>
    </xf>
    <xf numFmtId="3" fontId="9" fillId="0" borderId="14" xfId="59" applyNumberFormat="1" applyFont="1" applyFill="1" applyBorder="1">
      <alignment/>
      <protection/>
    </xf>
    <xf numFmtId="0" fontId="11" fillId="0" borderId="0" xfId="0" applyFont="1" applyFill="1" applyAlignment="1" applyProtection="1" quotePrefix="1">
      <alignment horizontal="right"/>
      <protection/>
    </xf>
    <xf numFmtId="3" fontId="9" fillId="0" borderId="15" xfId="59" applyNumberFormat="1" applyFont="1" applyFill="1" applyBorder="1" applyAlignment="1">
      <alignment horizontal="right"/>
      <protection/>
    </xf>
    <xf numFmtId="0" fontId="9" fillId="0" borderId="0" xfId="73" applyFont="1" applyFill="1" applyAlignment="1">
      <alignment horizontal="left"/>
      <protection/>
    </xf>
    <xf numFmtId="0" fontId="6" fillId="0" borderId="0" xfId="64" applyFill="1">
      <alignment/>
      <protection/>
    </xf>
    <xf numFmtId="0" fontId="11" fillId="0" borderId="0" xfId="64" applyFont="1" applyFill="1">
      <alignment/>
      <protection/>
    </xf>
    <xf numFmtId="0" fontId="9" fillId="0" borderId="0" xfId="64" applyFont="1" applyFill="1">
      <alignment/>
      <protection/>
    </xf>
    <xf numFmtId="0" fontId="33" fillId="0" borderId="0" xfId="59" applyFont="1" applyFill="1">
      <alignment/>
      <protection/>
    </xf>
    <xf numFmtId="17" fontId="9" fillId="0" borderId="0" xfId="64" applyNumberFormat="1" applyFont="1" applyFill="1" applyBorder="1" applyAlignment="1">
      <alignment horizontal="right" wrapText="1"/>
      <protection/>
    </xf>
    <xf numFmtId="0" fontId="8" fillId="0" borderId="0" xfId="59" applyFont="1" applyFill="1">
      <alignment/>
      <protection/>
    </xf>
    <xf numFmtId="17" fontId="11" fillId="0" borderId="0" xfId="64" applyNumberFormat="1" applyFont="1" applyFill="1" applyBorder="1" applyAlignment="1" quotePrefix="1">
      <alignment horizontal="right"/>
      <protection/>
    </xf>
    <xf numFmtId="0" fontId="9" fillId="0" borderId="0" xfId="64" applyFont="1" applyFill="1" applyBorder="1">
      <alignment/>
      <protection/>
    </xf>
    <xf numFmtId="3" fontId="11" fillId="0" borderId="0" xfId="64" applyNumberFormat="1" applyFont="1" applyFill="1">
      <alignment/>
      <protection/>
    </xf>
    <xf numFmtId="0" fontId="34" fillId="0" borderId="0" xfId="64" applyFont="1" applyFill="1">
      <alignment/>
      <protection/>
    </xf>
    <xf numFmtId="3" fontId="9" fillId="0" borderId="0" xfId="64" applyNumberFormat="1" applyFont="1" applyFill="1">
      <alignment/>
      <protection/>
    </xf>
    <xf numFmtId="3" fontId="14" fillId="0" borderId="0" xfId="64" applyNumberFormat="1" applyFont="1" applyFill="1" applyBorder="1">
      <alignment/>
      <protection/>
    </xf>
    <xf numFmtId="3" fontId="11" fillId="0" borderId="0" xfId="64" applyNumberFormat="1" applyFont="1" applyFill="1" applyBorder="1">
      <alignment/>
      <protection/>
    </xf>
    <xf numFmtId="3" fontId="6" fillId="0" borderId="0" xfId="64" applyNumberFormat="1" applyFill="1">
      <alignment/>
      <protection/>
    </xf>
    <xf numFmtId="0" fontId="6" fillId="0" borderId="0" xfId="64" applyFont="1" applyFill="1">
      <alignment/>
      <protection/>
    </xf>
    <xf numFmtId="3" fontId="34" fillId="0" borderId="0" xfId="64" applyNumberFormat="1" applyFont="1" applyFill="1">
      <alignment/>
      <protection/>
    </xf>
    <xf numFmtId="3" fontId="15" fillId="0" borderId="0" xfId="64" applyNumberFormat="1" applyFont="1" applyFill="1">
      <alignment/>
      <protection/>
    </xf>
    <xf numFmtId="0" fontId="12" fillId="0" borderId="0" xfId="66" applyFont="1">
      <alignment/>
      <protection/>
    </xf>
    <xf numFmtId="0" fontId="12" fillId="0" borderId="0" xfId="66" applyFont="1" applyFill="1">
      <alignment/>
      <protection/>
    </xf>
    <xf numFmtId="0" fontId="13" fillId="0" borderId="0" xfId="66" applyFont="1" applyFill="1">
      <alignment/>
      <protection/>
    </xf>
    <xf numFmtId="0" fontId="13" fillId="0" borderId="0" xfId="66" applyFont="1">
      <alignment/>
      <protection/>
    </xf>
    <xf numFmtId="3" fontId="13" fillId="0" borderId="10" xfId="70" applyNumberFormat="1" applyFont="1" applyFill="1" applyBorder="1">
      <alignment/>
      <protection/>
    </xf>
    <xf numFmtId="0" fontId="13" fillId="0" borderId="0" xfId="68" applyFont="1">
      <alignment/>
      <protection/>
    </xf>
    <xf numFmtId="0" fontId="13" fillId="0" borderId="0" xfId="59" applyFont="1">
      <alignment/>
      <protection/>
    </xf>
    <xf numFmtId="0" fontId="11" fillId="0" borderId="10" xfId="0" applyFont="1" applyFill="1" applyBorder="1" applyAlignment="1" quotePrefix="1">
      <alignment horizontal="right"/>
    </xf>
    <xf numFmtId="175" fontId="9" fillId="0" borderId="0" xfId="0" applyNumberFormat="1" applyFont="1" applyFill="1" applyAlignment="1" quotePrefix="1">
      <alignment horizontal="right"/>
    </xf>
    <xf numFmtId="175" fontId="9" fillId="0" borderId="10" xfId="0" applyNumberFormat="1" applyFont="1" applyFill="1" applyBorder="1" applyAlignment="1">
      <alignment/>
    </xf>
    <xf numFmtId="173" fontId="9" fillId="0" borderId="0" xfId="72" applyNumberFormat="1" applyFont="1" applyFill="1" applyAlignment="1">
      <alignment horizontal="right"/>
      <protection/>
    </xf>
    <xf numFmtId="0" fontId="13" fillId="0" borderId="10" xfId="66" applyFont="1" applyBorder="1">
      <alignment/>
      <protection/>
    </xf>
    <xf numFmtId="0" fontId="12" fillId="0" borderId="0" xfId="67" applyFont="1" applyBorder="1">
      <alignment/>
      <protection/>
    </xf>
    <xf numFmtId="0" fontId="9" fillId="0" borderId="0" xfId="68" applyFont="1" applyFill="1" applyBorder="1" applyAlignment="1">
      <alignment horizontal="left"/>
      <protection/>
    </xf>
    <xf numFmtId="0" fontId="12" fillId="0" borderId="0" xfId="69" applyFont="1">
      <alignment/>
      <protection/>
    </xf>
    <xf numFmtId="3" fontId="12" fillId="0" borderId="0" xfId="68" applyNumberFormat="1" applyFont="1" applyFill="1">
      <alignment/>
      <protection/>
    </xf>
    <xf numFmtId="3" fontId="13" fillId="0" borderId="0" xfId="68" applyNumberFormat="1" applyFont="1" applyFill="1">
      <alignment/>
      <protection/>
    </xf>
    <xf numFmtId="3" fontId="9" fillId="0" borderId="10" xfId="70" applyNumberFormat="1" applyFont="1" applyFill="1" applyBorder="1">
      <alignment/>
      <protection/>
    </xf>
    <xf numFmtId="0" fontId="9" fillId="0" borderId="14" xfId="66" applyFont="1" applyFill="1" applyBorder="1">
      <alignment/>
      <protection/>
    </xf>
    <xf numFmtId="0" fontId="11" fillId="0" borderId="14" xfId="66" applyFont="1" applyFill="1" applyBorder="1">
      <alignment/>
      <protection/>
    </xf>
    <xf numFmtId="0" fontId="11" fillId="0" borderId="15" xfId="66" applyFont="1" applyFill="1" applyBorder="1" applyAlignment="1">
      <alignment horizontal="right" wrapText="1"/>
      <protection/>
    </xf>
    <xf numFmtId="0" fontId="11" fillId="0" borderId="10" xfId="66" applyFont="1" applyFill="1" applyBorder="1" applyAlignment="1">
      <alignment horizontal="right" wrapText="1"/>
      <protection/>
    </xf>
    <xf numFmtId="3" fontId="9" fillId="0" borderId="14" xfId="66" applyNumberFormat="1" applyFont="1" applyFill="1" applyBorder="1">
      <alignment/>
      <protection/>
    </xf>
    <xf numFmtId="175" fontId="9" fillId="0" borderId="14" xfId="70" applyNumberFormat="1" applyFont="1" applyFill="1" applyBorder="1">
      <alignment/>
      <protection/>
    </xf>
    <xf numFmtId="3" fontId="9" fillId="0" borderId="15" xfId="66" applyNumberFormat="1" applyFont="1" applyFill="1" applyBorder="1">
      <alignment/>
      <protection/>
    </xf>
    <xf numFmtId="175" fontId="9" fillId="0" borderId="15" xfId="70" applyNumberFormat="1" applyFont="1" applyFill="1" applyBorder="1">
      <alignment/>
      <protection/>
    </xf>
    <xf numFmtId="3" fontId="9" fillId="0" borderId="0" xfId="70" applyNumberFormat="1" applyFont="1" applyFill="1" applyBorder="1">
      <alignment/>
      <protection/>
    </xf>
    <xf numFmtId="175" fontId="9" fillId="0" borderId="0" xfId="70" applyNumberFormat="1" applyFont="1" applyFill="1">
      <alignment/>
      <protection/>
    </xf>
    <xf numFmtId="175" fontId="9" fillId="0" borderId="10" xfId="68" applyNumberFormat="1" applyFont="1" applyFill="1" applyBorder="1">
      <alignment/>
      <protection/>
    </xf>
    <xf numFmtId="0" fontId="13" fillId="0" borderId="0" xfId="68" applyFont="1" applyFill="1">
      <alignment/>
      <protection/>
    </xf>
    <xf numFmtId="0" fontId="8" fillId="0" borderId="0" xfId="58" applyFont="1" applyFill="1">
      <alignment/>
      <protection/>
    </xf>
    <xf numFmtId="0" fontId="9" fillId="0" borderId="0" xfId="58" applyFont="1" applyFill="1" applyBorder="1" applyAlignment="1" quotePrefix="1">
      <alignment horizontal="left"/>
      <protection/>
    </xf>
    <xf numFmtId="0" fontId="10" fillId="0" borderId="0" xfId="58" applyFont="1" applyFill="1">
      <alignment/>
      <protection/>
    </xf>
    <xf numFmtId="3" fontId="9" fillId="0" borderId="0" xfId="59" applyNumberFormat="1" applyFont="1">
      <alignment/>
      <protection/>
    </xf>
    <xf numFmtId="0" fontId="11" fillId="0" borderId="0" xfId="59" applyFont="1" applyFill="1" applyBorder="1" applyAlignment="1">
      <alignment horizontal="left"/>
      <protection/>
    </xf>
    <xf numFmtId="175" fontId="11" fillId="0" borderId="0" xfId="59" applyNumberFormat="1" applyFont="1" applyFill="1" applyAlignment="1">
      <alignment horizontal="right"/>
      <protection/>
    </xf>
    <xf numFmtId="175" fontId="9" fillId="0" borderId="0" xfId="59" applyNumberFormat="1" applyFont="1" applyFill="1" applyAlignment="1">
      <alignment horizontal="right"/>
      <protection/>
    </xf>
    <xf numFmtId="173" fontId="9" fillId="0" borderId="10" xfId="66" applyNumberFormat="1" applyFont="1" applyBorder="1">
      <alignment/>
      <protection/>
    </xf>
    <xf numFmtId="17" fontId="11" fillId="0" borderId="10" xfId="68" applyNumberFormat="1" applyFont="1" applyFill="1" applyBorder="1" applyAlignment="1" quotePrefix="1">
      <alignment horizontal="right"/>
      <protection/>
    </xf>
    <xf numFmtId="0" fontId="9" fillId="0" borderId="0" xfId="72" applyFont="1" applyFill="1" applyAlignment="1">
      <alignment horizontal="left"/>
      <protection/>
    </xf>
    <xf numFmtId="175" fontId="0" fillId="0" borderId="0" xfId="0" applyNumberFormat="1" applyAlignment="1">
      <alignment/>
    </xf>
    <xf numFmtId="0" fontId="11" fillId="0" borderId="10" xfId="72" applyFont="1" applyFill="1" applyBorder="1" applyAlignment="1" quotePrefix="1">
      <alignment horizontal="right"/>
      <protection/>
    </xf>
    <xf numFmtId="3" fontId="9" fillId="0" borderId="0" xfId="0" applyNumberFormat="1" applyFont="1" applyFill="1" applyAlignment="1">
      <alignment/>
    </xf>
    <xf numFmtId="175" fontId="11" fillId="0" borderId="10" xfId="61" applyNumberFormat="1" applyFont="1" applyBorder="1" applyAlignment="1" applyProtection="1" quotePrefix="1">
      <alignment horizontal="right"/>
      <protection/>
    </xf>
    <xf numFmtId="3" fontId="9" fillId="0" borderId="0" xfId="58" applyNumberFormat="1" applyFont="1" applyBorder="1" applyAlignment="1">
      <alignment horizontal="right"/>
      <protection/>
    </xf>
    <xf numFmtId="3" fontId="9" fillId="0" borderId="10" xfId="58" applyNumberFormat="1" applyFont="1" applyBorder="1" applyAlignment="1">
      <alignment horizontal="right"/>
      <protection/>
    </xf>
    <xf numFmtId="3" fontId="9" fillId="0" borderId="0" xfId="58" applyNumberFormat="1" applyFont="1" applyAlignment="1" quotePrefix="1">
      <alignment horizontal="right"/>
      <protection/>
    </xf>
    <xf numFmtId="3" fontId="9" fillId="0" borderId="0" xfId="58" applyNumberFormat="1" applyFont="1" applyAlignment="1">
      <alignment horizontal="right"/>
      <protection/>
    </xf>
    <xf numFmtId="3" fontId="11" fillId="0" borderId="0" xfId="58" applyNumberFormat="1" applyFont="1" applyAlignment="1">
      <alignment horizontal="right"/>
      <protection/>
    </xf>
    <xf numFmtId="16" fontId="11" fillId="0" borderId="10" xfId="72" applyNumberFormat="1" applyFont="1" applyBorder="1" applyAlignment="1" quotePrefix="1">
      <alignment horizontal="right"/>
      <protection/>
    </xf>
    <xf numFmtId="0" fontId="9" fillId="0" borderId="0" xfId="75" applyFont="1" applyFill="1">
      <alignment/>
      <protection/>
    </xf>
    <xf numFmtId="0" fontId="11" fillId="0" borderId="10" xfId="62" applyFont="1" applyFill="1" applyBorder="1" applyAlignment="1" applyProtection="1" quotePrefix="1">
      <alignment horizontal="right"/>
      <protection/>
    </xf>
    <xf numFmtId="3" fontId="11" fillId="0" borderId="0" xfId="59" applyNumberFormat="1" applyFont="1" applyFill="1" applyBorder="1" applyAlignment="1">
      <alignment horizontal="right"/>
      <protection/>
    </xf>
    <xf numFmtId="3" fontId="9" fillId="0" borderId="0" xfId="59" applyNumberFormat="1" applyFont="1" applyFill="1" applyBorder="1" applyAlignment="1">
      <alignment horizontal="right"/>
      <protection/>
    </xf>
    <xf numFmtId="3" fontId="11" fillId="0" borderId="0" xfId="59" applyNumberFormat="1" applyFont="1" applyFill="1" applyAlignment="1">
      <alignment horizontal="right"/>
      <protection/>
    </xf>
    <xf numFmtId="0" fontId="9" fillId="0" borderId="0" xfId="67" applyFont="1" applyBorder="1" applyAlignment="1">
      <alignment horizontal="left" indent="1"/>
      <protection/>
    </xf>
    <xf numFmtId="0" fontId="12" fillId="0" borderId="0" xfId="68" applyFont="1" applyFill="1">
      <alignment/>
      <protection/>
    </xf>
    <xf numFmtId="0" fontId="14" fillId="0" borderId="0" xfId="64" applyFont="1" applyFill="1" applyAlignment="1">
      <alignment wrapText="1"/>
      <protection/>
    </xf>
    <xf numFmtId="3" fontId="14" fillId="0" borderId="0" xfId="64" applyNumberFormat="1" applyFont="1" applyFill="1" applyBorder="1" applyAlignment="1">
      <alignment wrapText="1"/>
      <protection/>
    </xf>
    <xf numFmtId="0" fontId="14" fillId="0" borderId="10" xfId="67" applyFont="1" applyBorder="1" applyAlignment="1">
      <alignment horizontal="left" indent="1"/>
      <protection/>
    </xf>
    <xf numFmtId="175" fontId="11" fillId="0" borderId="10" xfId="61" applyNumberFormat="1" applyFont="1" applyFill="1" applyBorder="1" applyAlignment="1" applyProtection="1" quotePrefix="1">
      <alignment horizontal="right"/>
      <protection/>
    </xf>
    <xf numFmtId="3" fontId="11" fillId="0" borderId="0" xfId="58" applyNumberFormat="1" applyFont="1" applyFill="1" applyAlignment="1">
      <alignment horizontal="right" wrapText="1"/>
      <protection/>
    </xf>
    <xf numFmtId="3" fontId="9" fillId="0" borderId="0" xfId="58" applyNumberFormat="1" applyFont="1" applyFill="1" applyBorder="1" applyAlignment="1">
      <alignment horizontal="left"/>
      <protection/>
    </xf>
    <xf numFmtId="3" fontId="11" fillId="0" borderId="0" xfId="58" applyNumberFormat="1" applyFont="1" applyFill="1" applyBorder="1" applyAlignment="1" quotePrefix="1">
      <alignment horizontal="right"/>
      <protection/>
    </xf>
    <xf numFmtId="3" fontId="9" fillId="0" borderId="0" xfId="58" applyNumberFormat="1" applyFont="1" applyFill="1" applyBorder="1" applyAlignment="1" quotePrefix="1">
      <alignment horizontal="left"/>
      <protection/>
    </xf>
    <xf numFmtId="3" fontId="11" fillId="0" borderId="0" xfId="58" applyNumberFormat="1" applyFont="1" applyFill="1" applyBorder="1" applyAlignment="1">
      <alignment horizontal="left"/>
      <protection/>
    </xf>
    <xf numFmtId="0" fontId="11" fillId="0" borderId="0" xfId="58" applyFont="1" applyFill="1" applyBorder="1" applyAlignment="1">
      <alignment wrapText="1"/>
      <protection/>
    </xf>
    <xf numFmtId="0" fontId="34" fillId="0" borderId="0" xfId="64" applyFont="1" applyFill="1" applyBorder="1">
      <alignment/>
      <protection/>
    </xf>
    <xf numFmtId="0" fontId="9" fillId="0" borderId="10" xfId="64" applyFont="1" applyFill="1" applyBorder="1">
      <alignment/>
      <protection/>
    </xf>
    <xf numFmtId="3" fontId="14" fillId="0" borderId="10" xfId="64" applyNumberFormat="1" applyFont="1" applyFill="1" applyBorder="1">
      <alignment/>
      <protection/>
    </xf>
    <xf numFmtId="3" fontId="0" fillId="0" borderId="0" xfId="0" applyNumberFormat="1" applyFill="1" applyAlignment="1">
      <alignment/>
    </xf>
    <xf numFmtId="0" fontId="11" fillId="0" borderId="0" xfId="0" applyFont="1" applyFill="1" applyAlignment="1">
      <alignment/>
    </xf>
    <xf numFmtId="173" fontId="9" fillId="0" borderId="0" xfId="0" applyNumberFormat="1" applyFont="1" applyFill="1" applyAlignment="1" quotePrefix="1">
      <alignment horizontal="right"/>
    </xf>
    <xf numFmtId="173" fontId="9" fillId="0" borderId="0" xfId="0" applyNumberFormat="1" applyFont="1" applyFill="1" applyAlignment="1">
      <alignment/>
    </xf>
    <xf numFmtId="173" fontId="9" fillId="0" borderId="10" xfId="0" applyNumberFormat="1" applyFont="1" applyFill="1" applyBorder="1" applyAlignment="1">
      <alignment/>
    </xf>
    <xf numFmtId="4" fontId="9" fillId="0" borderId="0" xfId="58" applyNumberFormat="1" applyFont="1" applyFill="1" applyAlignment="1">
      <alignment horizontal="right"/>
      <protection/>
    </xf>
    <xf numFmtId="0" fontId="13" fillId="0" borderId="10" xfId="66" applyFont="1" applyFill="1" applyBorder="1">
      <alignment/>
      <protection/>
    </xf>
    <xf numFmtId="49" fontId="11" fillId="0" borderId="10" xfId="68" applyNumberFormat="1" applyFont="1" applyFill="1" applyBorder="1" applyAlignment="1">
      <alignment horizontal="left"/>
      <protection/>
    </xf>
    <xf numFmtId="0" fontId="8" fillId="0" borderId="0" xfId="68" applyFont="1" applyFill="1">
      <alignment/>
      <protection/>
    </xf>
    <xf numFmtId="3" fontId="14" fillId="0" borderId="0" xfId="72" applyNumberFormat="1" applyFont="1" applyFill="1" applyAlignment="1" quotePrefix="1">
      <alignment horizontal="right"/>
      <protection/>
    </xf>
    <xf numFmtId="173" fontId="15" fillId="0" borderId="10" xfId="72" applyNumberFormat="1" applyFont="1" applyFill="1" applyBorder="1" applyAlignment="1" quotePrefix="1">
      <alignment horizontal="right"/>
      <protection/>
    </xf>
    <xf numFmtId="0" fontId="14" fillId="0" borderId="14" xfId="66" applyFont="1" applyFill="1" applyBorder="1">
      <alignment/>
      <protection/>
    </xf>
    <xf numFmtId="0" fontId="14" fillId="0" borderId="0" xfId="66" applyFont="1" applyFill="1">
      <alignment/>
      <protection/>
    </xf>
    <xf numFmtId="3" fontId="14" fillId="0" borderId="14" xfId="66" applyNumberFormat="1" applyFont="1" applyFill="1" applyBorder="1">
      <alignment/>
      <protection/>
    </xf>
    <xf numFmtId="3" fontId="14" fillId="0" borderId="0" xfId="66" applyNumberFormat="1" applyFont="1" applyFill="1">
      <alignment/>
      <protection/>
    </xf>
    <xf numFmtId="3" fontId="14" fillId="0" borderId="0" xfId="70" applyNumberFormat="1" applyFont="1" applyFill="1">
      <alignment/>
      <protection/>
    </xf>
    <xf numFmtId="3" fontId="14" fillId="0" borderId="15" xfId="66" applyNumberFormat="1" applyFont="1" applyFill="1" applyBorder="1">
      <alignment/>
      <protection/>
    </xf>
    <xf numFmtId="3" fontId="14" fillId="0" borderId="10" xfId="66" applyNumberFormat="1" applyFont="1" applyFill="1" applyBorder="1">
      <alignment/>
      <protection/>
    </xf>
    <xf numFmtId="3" fontId="14" fillId="0" borderId="16" xfId="70" applyNumberFormat="1" applyFont="1" applyFill="1" applyBorder="1">
      <alignment/>
      <protection/>
    </xf>
    <xf numFmtId="3" fontId="14" fillId="0" borderId="0" xfId="66" applyNumberFormat="1" applyFont="1" applyFill="1" applyBorder="1">
      <alignment/>
      <protection/>
    </xf>
    <xf numFmtId="3" fontId="14" fillId="0" borderId="0" xfId="68" applyNumberFormat="1" applyFont="1" applyFill="1">
      <alignment/>
      <protection/>
    </xf>
    <xf numFmtId="0" fontId="9" fillId="0" borderId="0" xfId="72" applyFont="1" applyFill="1" applyAlignment="1">
      <alignment horizontal="left" wrapText="1"/>
      <protection/>
    </xf>
    <xf numFmtId="0" fontId="9" fillId="0" borderId="0" xfId="69" applyFont="1" applyFill="1" applyAlignment="1">
      <alignment wrapText="1"/>
      <protection/>
    </xf>
    <xf numFmtId="0" fontId="9" fillId="0" borderId="10" xfId="61" applyFont="1" applyBorder="1" applyAlignment="1" applyProtection="1">
      <alignment horizontal="left"/>
      <protection/>
    </xf>
    <xf numFmtId="0" fontId="9" fillId="0" borderId="0" xfId="61" applyFont="1" applyAlignment="1" applyProtection="1">
      <alignment horizontal="left"/>
      <protection/>
    </xf>
    <xf numFmtId="0" fontId="14" fillId="0" borderId="10" xfId="58" applyFont="1" applyFill="1" applyBorder="1" applyAlignment="1">
      <alignment horizontal="left"/>
      <protection/>
    </xf>
    <xf numFmtId="0" fontId="11" fillId="0" borderId="0" xfId="61" applyFont="1" applyAlignment="1" applyProtection="1">
      <alignment horizontal="left"/>
      <protection/>
    </xf>
    <xf numFmtId="0" fontId="14" fillId="0" borderId="10" xfId="62" applyFont="1" applyBorder="1" applyAlignment="1" applyProtection="1">
      <alignment horizontal="left"/>
      <protection/>
    </xf>
    <xf numFmtId="3" fontId="9" fillId="0" borderId="0" xfId="63" applyNumberFormat="1" applyFont="1" applyAlignment="1">
      <alignment wrapText="1"/>
      <protection/>
    </xf>
    <xf numFmtId="3" fontId="9" fillId="0" borderId="0" xfId="65" applyNumberFormat="1" applyFont="1" applyFill="1" applyAlignment="1">
      <alignment horizontal="left" wrapText="1" indent="1"/>
      <protection/>
    </xf>
    <xf numFmtId="3" fontId="14" fillId="0" borderId="10" xfId="65" applyNumberFormat="1" applyFont="1" applyFill="1" applyBorder="1" applyAlignment="1">
      <alignment horizontal="left" wrapText="1" indent="1"/>
      <protection/>
    </xf>
    <xf numFmtId="0" fontId="9" fillId="0" borderId="10" xfId="65" applyFont="1" applyFill="1" applyBorder="1">
      <alignment/>
      <protection/>
    </xf>
    <xf numFmtId="6" fontId="9" fillId="0" borderId="10" xfId="60" applyNumberFormat="1" applyFont="1" applyBorder="1">
      <alignment/>
      <protection/>
    </xf>
    <xf numFmtId="0" fontId="9" fillId="0" borderId="0" xfId="0" applyFont="1" applyAlignment="1">
      <alignment horizontal="left" wrapText="1" indent="1"/>
    </xf>
    <xf numFmtId="0" fontId="9" fillId="0" borderId="10" xfId="0" applyFont="1" applyBorder="1" applyAlignment="1">
      <alignment horizontal="left" wrapText="1" indent="1"/>
    </xf>
    <xf numFmtId="0" fontId="14" fillId="0" borderId="0" xfId="0" applyFont="1" applyAlignment="1">
      <alignment wrapText="1"/>
    </xf>
    <xf numFmtId="0" fontId="9" fillId="0" borderId="10" xfId="58" applyFont="1" applyBorder="1" applyAlignment="1" quotePrefix="1">
      <alignment horizontal="left" wrapText="1" indent="1"/>
      <protection/>
    </xf>
    <xf numFmtId="0" fontId="9" fillId="0" borderId="0" xfId="60" applyFont="1" applyBorder="1">
      <alignment/>
      <protection/>
    </xf>
    <xf numFmtId="6" fontId="9" fillId="0" borderId="10" xfId="67" applyNumberFormat="1" applyFont="1" applyBorder="1" applyAlignment="1">
      <alignment horizontal="left"/>
      <protection/>
    </xf>
    <xf numFmtId="0" fontId="14" fillId="0" borderId="0" xfId="67" applyFont="1" applyAlignment="1">
      <alignment horizontal="left" indent="1"/>
      <protection/>
    </xf>
    <xf numFmtId="0" fontId="9" fillId="0" borderId="0" xfId="67" applyFont="1" applyAlignment="1">
      <alignment wrapText="1"/>
      <protection/>
    </xf>
    <xf numFmtId="0" fontId="9" fillId="0" borderId="0" xfId="67" applyFont="1" applyAlignment="1">
      <alignment horizontal="left" wrapText="1" indent="1"/>
      <protection/>
    </xf>
    <xf numFmtId="0" fontId="9" fillId="0" borderId="10" xfId="63" applyFont="1" applyBorder="1">
      <alignment/>
      <protection/>
    </xf>
    <xf numFmtId="17" fontId="11" fillId="0" borderId="10" xfId="63" applyNumberFormat="1" applyFont="1" applyBorder="1" applyAlignment="1">
      <alignment horizontal="right" wrapText="1"/>
      <protection/>
    </xf>
    <xf numFmtId="1" fontId="11" fillId="0" borderId="10" xfId="61" applyNumberFormat="1" applyFont="1" applyBorder="1" applyAlignment="1" applyProtection="1">
      <alignment horizontal="right" wrapText="1"/>
      <protection/>
    </xf>
    <xf numFmtId="0" fontId="11" fillId="0" borderId="0" xfId="63" applyFont="1" applyFill="1">
      <alignment/>
      <protection/>
    </xf>
    <xf numFmtId="0" fontId="9" fillId="0" borderId="0" xfId="63" applyFont="1">
      <alignment/>
      <protection/>
    </xf>
    <xf numFmtId="0" fontId="9" fillId="0" borderId="0" xfId="0" applyFont="1" applyAlignment="1">
      <alignment horizontal="left" indent="1"/>
    </xf>
    <xf numFmtId="0" fontId="9" fillId="0" borderId="0" xfId="63" applyFont="1" applyAlignment="1">
      <alignment wrapText="1"/>
      <protection/>
    </xf>
    <xf numFmtId="0" fontId="9" fillId="0" borderId="0" xfId="0" applyFont="1" applyBorder="1" applyAlignment="1">
      <alignment horizontal="left" indent="1"/>
    </xf>
    <xf numFmtId="0" fontId="9" fillId="0" borderId="0" xfId="72" applyFont="1" applyAlignment="1">
      <alignment horizontal="left" wrapText="1"/>
      <protection/>
    </xf>
    <xf numFmtId="0" fontId="9" fillId="0" borderId="10" xfId="66" applyFont="1" applyFill="1" applyBorder="1" applyAlignment="1">
      <alignment horizontal="left"/>
      <protection/>
    </xf>
    <xf numFmtId="0" fontId="9" fillId="0" borderId="0" xfId="70" applyFont="1" applyFill="1">
      <alignment/>
      <protection/>
    </xf>
    <xf numFmtId="0" fontId="9" fillId="0" borderId="0" xfId="70" applyFont="1" applyFill="1" applyAlignment="1">
      <alignment wrapText="1"/>
      <protection/>
    </xf>
    <xf numFmtId="0" fontId="9" fillId="0" borderId="0" xfId="70" applyFont="1" applyFill="1" applyBorder="1">
      <alignment/>
      <protection/>
    </xf>
    <xf numFmtId="0" fontId="11" fillId="0" borderId="15" xfId="66" applyFont="1" applyFill="1" applyBorder="1" applyAlignment="1">
      <alignment horizontal="right"/>
      <protection/>
    </xf>
    <xf numFmtId="0" fontId="9" fillId="0" borderId="10" xfId="70" applyFont="1" applyFill="1" applyBorder="1">
      <alignment/>
      <protection/>
    </xf>
    <xf numFmtId="0" fontId="9" fillId="0" borderId="10" xfId="68" applyFont="1" applyFill="1" applyBorder="1">
      <alignment/>
      <protection/>
    </xf>
    <xf numFmtId="0" fontId="11" fillId="0" borderId="0" xfId="0" applyFont="1" applyAlignment="1">
      <alignment wrapText="1"/>
    </xf>
    <xf numFmtId="0" fontId="9" fillId="0" borderId="10" xfId="0" applyFont="1" applyBorder="1" applyAlignment="1">
      <alignment wrapText="1"/>
    </xf>
    <xf numFmtId="0" fontId="9" fillId="0" borderId="0" xfId="0" applyFont="1" applyAlignment="1">
      <alignment wrapText="1"/>
    </xf>
    <xf numFmtId="6" fontId="9" fillId="0" borderId="10" xfId="68" applyNumberFormat="1" applyFont="1" applyBorder="1">
      <alignment/>
      <protection/>
    </xf>
    <xf numFmtId="0" fontId="9" fillId="0" borderId="0" xfId="70" applyFont="1" applyBorder="1">
      <alignment/>
      <protection/>
    </xf>
    <xf numFmtId="0" fontId="9" fillId="0" borderId="0" xfId="68" applyFont="1" applyBorder="1" applyAlignment="1">
      <alignment horizontal="left"/>
      <protection/>
    </xf>
    <xf numFmtId="0" fontId="11" fillId="0" borderId="0" xfId="68" applyFont="1" applyAlignment="1">
      <alignment horizontal="left"/>
      <protection/>
    </xf>
    <xf numFmtId="0" fontId="9" fillId="0" borderId="10" xfId="62" applyFont="1" applyBorder="1" applyAlignment="1" applyProtection="1">
      <alignment horizontal="left"/>
      <protection/>
    </xf>
    <xf numFmtId="0" fontId="14" fillId="0" borderId="0" xfId="59" applyFont="1" applyAlignment="1">
      <alignment wrapText="1"/>
      <protection/>
    </xf>
    <xf numFmtId="0" fontId="11" fillId="0" borderId="10" xfId="59" applyFont="1" applyFill="1" applyBorder="1" applyAlignment="1">
      <alignment horizontal="right" wrapText="1"/>
      <protection/>
    </xf>
    <xf numFmtId="175" fontId="11" fillId="0" borderId="10" xfId="59" applyNumberFormat="1" applyFont="1" applyBorder="1" applyAlignment="1">
      <alignment horizontal="right" wrapText="1"/>
      <protection/>
    </xf>
    <xf numFmtId="0" fontId="11" fillId="0" borderId="15" xfId="59" applyFont="1" applyFill="1" applyBorder="1" applyAlignment="1">
      <alignment horizontal="right" wrapText="1"/>
      <protection/>
    </xf>
    <xf numFmtId="0" fontId="9" fillId="0" borderId="10" xfId="66" applyFont="1" applyBorder="1" applyAlignment="1">
      <alignment horizontal="left"/>
      <protection/>
    </xf>
    <xf numFmtId="0" fontId="9" fillId="0" borderId="0" xfId="70" applyFont="1" applyAlignment="1">
      <alignment wrapText="1"/>
      <protection/>
    </xf>
    <xf numFmtId="0" fontId="14" fillId="0" borderId="0" xfId="58" applyFont="1" applyBorder="1" applyAlignment="1">
      <alignment horizontal="left"/>
      <protection/>
    </xf>
    <xf numFmtId="0" fontId="14" fillId="0" borderId="0" xfId="0" applyFont="1" applyAlignment="1">
      <alignment/>
    </xf>
    <xf numFmtId="0" fontId="14" fillId="0" borderId="0" xfId="75" applyFont="1">
      <alignment/>
      <protection/>
    </xf>
    <xf numFmtId="0" fontId="14" fillId="0" borderId="0" xfId="75" applyFont="1" applyAlignment="1">
      <alignment horizontal="left" indent="1"/>
      <protection/>
    </xf>
    <xf numFmtId="0" fontId="14" fillId="0" borderId="0" xfId="0" applyFont="1" applyAlignment="1">
      <alignment horizontal="left" wrapText="1" indent="1"/>
    </xf>
    <xf numFmtId="6" fontId="9" fillId="0" borderId="0" xfId="68" applyNumberFormat="1" applyFont="1" applyBorder="1" applyAlignment="1">
      <alignment horizontal="left"/>
      <protection/>
    </xf>
    <xf numFmtId="49" fontId="11" fillId="0" borderId="0" xfId="68" applyNumberFormat="1" applyFont="1" applyFill="1" applyBorder="1" applyAlignment="1">
      <alignment horizontal="left"/>
      <protection/>
    </xf>
    <xf numFmtId="0" fontId="11" fillId="0" borderId="0" xfId="68" applyFont="1" applyFill="1" applyBorder="1" applyAlignment="1">
      <alignment horizontal="right"/>
      <protection/>
    </xf>
    <xf numFmtId="0" fontId="9" fillId="0" borderId="0" xfId="59" applyFont="1" applyAlignment="1">
      <alignment wrapText="1"/>
      <protection/>
    </xf>
    <xf numFmtId="0" fontId="0" fillId="0" borderId="0" xfId="0" applyAlignment="1">
      <alignment/>
    </xf>
    <xf numFmtId="0" fontId="8" fillId="0" borderId="0" xfId="0" applyFont="1" applyAlignment="1">
      <alignment wrapText="1"/>
    </xf>
    <xf numFmtId="0" fontId="9" fillId="0" borderId="0" xfId="72" applyFont="1" applyAlignment="1">
      <alignment horizontal="left" wrapText="1"/>
      <protection/>
    </xf>
    <xf numFmtId="0" fontId="9" fillId="0" borderId="0" xfId="69" applyFont="1" applyAlignment="1">
      <alignment wrapText="1"/>
      <protection/>
    </xf>
    <xf numFmtId="0" fontId="9" fillId="0" borderId="0" xfId="68" applyFont="1" applyAlignment="1">
      <alignment wrapText="1"/>
      <protection/>
    </xf>
    <xf numFmtId="0" fontId="9" fillId="0" borderId="0" xfId="0" applyFont="1" applyAlignment="1">
      <alignment wrapText="1"/>
    </xf>
    <xf numFmtId="0" fontId="9" fillId="0" borderId="0" xfId="69" applyFont="1" applyAlignment="1">
      <alignment wrapText="1"/>
      <protection/>
    </xf>
    <xf numFmtId="0" fontId="0" fillId="0" borderId="0" xfId="0" applyAlignment="1">
      <alignmen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0]_Sheet10" xfId="43"/>
    <cellStyle name="Comma_Sheet10" xfId="44"/>
    <cellStyle name="Currency [0]_Sheet10" xfId="45"/>
    <cellStyle name="Currency_Sheet10" xfId="46"/>
    <cellStyle name="Comma"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i_1001 L&amp;T OYJ VUOSIKERTOMUS 2003" xfId="58"/>
    <cellStyle name="Normaali_1001 L&amp;T OYJ VUOSIKERTOMUS 2003_IAS1_laskelmat malli" xfId="59"/>
    <cellStyle name="Normaali_IFRS TASE" xfId="60"/>
    <cellStyle name="Normaali_IFRS- TULOSLASKELMA MALLIT" xfId="61"/>
    <cellStyle name="Normaali_IFRS- TULOSLASKELMA MALLIT_IAS1_laskelmat malli" xfId="62"/>
    <cellStyle name="Normaali_LTKASSAVIRTA2000" xfId="63"/>
    <cellStyle name="Normaali_LTKASSAVIRTA2000_IAS1_laskelmat malli" xfId="64"/>
    <cellStyle name="Normaali_LTKASSAVIRTA2000_PÖRSSI Q1 2009" xfId="65"/>
    <cellStyle name="Normaali_MATLIIKEV" xfId="66"/>
    <cellStyle name="Normaali_OYJRAHLASKELMA" xfId="67"/>
    <cellStyle name="Normaali_PROFORMA092001" xfId="68"/>
    <cellStyle name="Normaali_PÖRSSI Q1 2006" xfId="69"/>
    <cellStyle name="Normaali_pörssi062000" xfId="70"/>
    <cellStyle name="Normaali_rahlaskVUOSIKERT" xfId="71"/>
    <cellStyle name="Normaali_Tunnusluvut032000" xfId="72"/>
    <cellStyle name="Normaali_Tunnusluvut032000_IAS1_laskelmat malli" xfId="73"/>
    <cellStyle name="Normaali_Työkirja2" xfId="74"/>
    <cellStyle name="Normaali_Verot" xfId="75"/>
    <cellStyle name="Normal_Sheet10" xfId="76"/>
    <cellStyle name="Note" xfId="77"/>
    <cellStyle name="Output" xfId="78"/>
    <cellStyle name="Pilkku_B INV 2002" xfId="79"/>
    <cellStyle name="Percent" xfId="80"/>
    <cellStyle name="Comma [0]" xfId="81"/>
    <cellStyle name="Currency [0]" xfId="82"/>
    <cellStyle name="Title" xfId="83"/>
    <cellStyle name="Total" xfId="84"/>
    <cellStyle name="Currency" xfId="85"/>
    <cellStyle name="Warning Text"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3"/>
  <sheetViews>
    <sheetView workbookViewId="0" topLeftCell="A6">
      <selection activeCell="A11" sqref="A11:A32"/>
    </sheetView>
  </sheetViews>
  <sheetFormatPr defaultColWidth="9.140625" defaultRowHeight="12.75"/>
  <cols>
    <col min="1" max="1" width="32.8515625" style="2" customWidth="1"/>
    <col min="2" max="2" width="10.28125" style="113" customWidth="1"/>
    <col min="3" max="3" width="10.28125" style="146" customWidth="1"/>
    <col min="4" max="7" width="10.28125" style="143" customWidth="1"/>
    <col min="8" max="8" width="10.28125" style="2" customWidth="1"/>
    <col min="9" max="10" width="9.140625" style="2" customWidth="1"/>
    <col min="11" max="11" width="26.00390625" style="2" customWidth="1"/>
    <col min="12" max="16384" width="9.140625" style="2" customWidth="1"/>
  </cols>
  <sheetData>
    <row r="1" ht="12.75">
      <c r="A1" s="267" t="s">
        <v>3</v>
      </c>
    </row>
    <row r="3" spans="1:8" ht="15.75">
      <c r="A3" s="1" t="s">
        <v>26</v>
      </c>
      <c r="B3" s="166"/>
      <c r="C3" s="144"/>
      <c r="D3" s="147"/>
      <c r="E3" s="147"/>
      <c r="F3" s="147"/>
      <c r="G3" s="147"/>
      <c r="H3" s="111"/>
    </row>
    <row r="4" spans="1:8" ht="12.75">
      <c r="A4" s="4"/>
      <c r="B4" s="167"/>
      <c r="C4" s="145"/>
      <c r="D4" s="148"/>
      <c r="E4" s="148"/>
      <c r="F4" s="148"/>
      <c r="G4" s="148"/>
      <c r="H4" s="111"/>
    </row>
    <row r="5" spans="1:8" ht="12.75">
      <c r="A5" s="432" t="s">
        <v>27</v>
      </c>
      <c r="B5" s="240" t="s">
        <v>19</v>
      </c>
      <c r="C5" s="240" t="s">
        <v>16</v>
      </c>
      <c r="D5" s="130" t="s">
        <v>48</v>
      </c>
      <c r="E5" s="399" t="s">
        <v>17</v>
      </c>
      <c r="F5" s="382" t="s">
        <v>18</v>
      </c>
      <c r="G5" s="130" t="s">
        <v>48</v>
      </c>
      <c r="H5" s="116" t="s">
        <v>12</v>
      </c>
    </row>
    <row r="6" spans="3:8" ht="12.75">
      <c r="C6" s="241"/>
      <c r="E6" s="150"/>
      <c r="H6" s="108"/>
    </row>
    <row r="7" spans="1:13" s="111" customFormat="1" ht="12.75">
      <c r="A7" s="4" t="s">
        <v>28</v>
      </c>
      <c r="B7" s="205">
        <v>147094</v>
      </c>
      <c r="C7" s="242">
        <v>154364</v>
      </c>
      <c r="D7" s="149">
        <f>(B7-C7)/C7*100</f>
        <v>-4.709647327096992</v>
      </c>
      <c r="E7" s="242">
        <v>293526</v>
      </c>
      <c r="F7" s="242">
        <v>301695</v>
      </c>
      <c r="G7" s="149">
        <f>(E7-F7)/F7*100</f>
        <v>-2.707701486600706</v>
      </c>
      <c r="H7" s="206">
        <v>605996</v>
      </c>
      <c r="K7" s="132"/>
      <c r="L7" s="133"/>
      <c r="M7" s="113"/>
    </row>
    <row r="8" spans="1:13" s="111" customFormat="1" ht="12.75">
      <c r="A8" s="6" t="s">
        <v>29</v>
      </c>
      <c r="B8" s="109">
        <v>-126049</v>
      </c>
      <c r="C8" s="243">
        <v>-135939</v>
      </c>
      <c r="D8" s="151">
        <f>(B8-C8)/C8*100</f>
        <v>-7.275322019435188</v>
      </c>
      <c r="E8" s="243">
        <v>-255279</v>
      </c>
      <c r="F8" s="243">
        <v>-267741</v>
      </c>
      <c r="G8" s="151">
        <f>(E8-F8)/F8*100</f>
        <v>-4.654498190415364</v>
      </c>
      <c r="H8" s="109">
        <v>-533681</v>
      </c>
      <c r="K8" s="135"/>
      <c r="L8" s="136"/>
      <c r="M8" s="113"/>
    </row>
    <row r="9" spans="1:13" s="111" customFormat="1" ht="12.75">
      <c r="A9" s="4" t="s">
        <v>30</v>
      </c>
      <c r="B9" s="205">
        <f>B7+B8</f>
        <v>21045</v>
      </c>
      <c r="C9" s="242">
        <f>C7+C8</f>
        <v>18425</v>
      </c>
      <c r="D9" s="149">
        <f>(B9-C9)/C9*100</f>
        <v>14.219810040705564</v>
      </c>
      <c r="E9" s="205">
        <f>E7+E8</f>
        <v>38247</v>
      </c>
      <c r="F9" s="205">
        <f>F7+F8</f>
        <v>33954</v>
      </c>
      <c r="G9" s="149">
        <f>(E9-F9)/F9*100</f>
        <v>12.64357660364022</v>
      </c>
      <c r="H9" s="206">
        <f>H8+H7</f>
        <v>72315</v>
      </c>
      <c r="K9" s="135"/>
      <c r="L9" s="136"/>
      <c r="M9" s="113"/>
    </row>
    <row r="10" spans="2:13" s="111" customFormat="1" ht="12.75">
      <c r="B10" s="110"/>
      <c r="C10" s="241"/>
      <c r="D10" s="150"/>
      <c r="E10" s="241"/>
      <c r="F10" s="241"/>
      <c r="G10" s="150"/>
      <c r="H10" s="108"/>
      <c r="K10" s="135"/>
      <c r="L10" s="136"/>
      <c r="M10" s="113"/>
    </row>
    <row r="11" spans="1:13" s="111" customFormat="1" ht="12.75">
      <c r="A11" s="7" t="s">
        <v>31</v>
      </c>
      <c r="B11" s="241">
        <v>993</v>
      </c>
      <c r="C11" s="241">
        <v>946</v>
      </c>
      <c r="D11" s="150">
        <f>(B11-C11)/C11*100</f>
        <v>4.968287526427061</v>
      </c>
      <c r="E11" s="241">
        <v>1344</v>
      </c>
      <c r="F11" s="241">
        <v>15872</v>
      </c>
      <c r="G11" s="150">
        <f>(E11-F11)/F11*100</f>
        <v>-91.53225806451613</v>
      </c>
      <c r="H11" s="108">
        <v>21708</v>
      </c>
      <c r="K11" s="137"/>
      <c r="L11" s="138"/>
      <c r="M11" s="113"/>
    </row>
    <row r="12" spans="1:13" s="111" customFormat="1" ht="12.75">
      <c r="A12" s="433" t="s">
        <v>32</v>
      </c>
      <c r="B12" s="241">
        <v>-3697</v>
      </c>
      <c r="C12" s="241">
        <v>-4329</v>
      </c>
      <c r="D12" s="150">
        <f>(B12-C12)/C12*100</f>
        <v>-14.5992145992146</v>
      </c>
      <c r="E12" s="241">
        <v>-7766</v>
      </c>
      <c r="F12" s="241">
        <v>-8220</v>
      </c>
      <c r="G12" s="150">
        <f>(E12-F12)/F12*100</f>
        <v>-5.523114355231144</v>
      </c>
      <c r="H12" s="108">
        <v>-16228</v>
      </c>
      <c r="K12" s="137"/>
      <c r="L12" s="138"/>
      <c r="M12" s="113"/>
    </row>
    <row r="13" spans="1:13" s="111" customFormat="1" ht="12.75">
      <c r="A13" s="103" t="s">
        <v>33</v>
      </c>
      <c r="B13" s="241">
        <v>-2851</v>
      </c>
      <c r="C13" s="241">
        <v>-3216</v>
      </c>
      <c r="D13" s="150">
        <f>(B13-C13)/C13*100</f>
        <v>-11.349502487562189</v>
      </c>
      <c r="E13" s="241">
        <v>-5532</v>
      </c>
      <c r="F13" s="241">
        <v>-6291</v>
      </c>
      <c r="G13" s="150">
        <f>(E13-F13)/F13*100</f>
        <v>-12.06485455412494</v>
      </c>
      <c r="H13" s="108">
        <v>-12105</v>
      </c>
      <c r="K13" s="134"/>
      <c r="L13" s="138"/>
      <c r="M13" s="113"/>
    </row>
    <row r="14" spans="1:13" s="111" customFormat="1" ht="12.75">
      <c r="A14" s="8" t="s">
        <v>34</v>
      </c>
      <c r="B14" s="244">
        <v>-624</v>
      </c>
      <c r="C14" s="244">
        <v>-1628</v>
      </c>
      <c r="D14" s="152">
        <f>(B14-C14)/C14*100</f>
        <v>-61.67076167076168</v>
      </c>
      <c r="E14" s="244">
        <v>-1442</v>
      </c>
      <c r="F14" s="244">
        <v>-2282</v>
      </c>
      <c r="G14" s="150">
        <f>(E14-F14)/F14*100</f>
        <v>-36.809815950920246</v>
      </c>
      <c r="H14" s="110">
        <v>-7102</v>
      </c>
      <c r="J14" s="108"/>
      <c r="K14" s="135"/>
      <c r="L14" s="136"/>
      <c r="M14" s="113"/>
    </row>
    <row r="15" spans="1:13" s="111" customFormat="1" ht="12.75">
      <c r="A15" s="434" t="s">
        <v>35</v>
      </c>
      <c r="B15" s="243"/>
      <c r="C15" s="243"/>
      <c r="D15" s="151"/>
      <c r="E15" s="243"/>
      <c r="F15" s="243"/>
      <c r="G15" s="151"/>
      <c r="H15" s="109">
        <v>-3090</v>
      </c>
      <c r="J15" s="108"/>
      <c r="K15" s="135"/>
      <c r="L15" s="136"/>
      <c r="M15" s="113"/>
    </row>
    <row r="16" spans="1:13" s="111" customFormat="1" ht="12.75">
      <c r="A16" s="9" t="s">
        <v>36</v>
      </c>
      <c r="B16" s="245">
        <f>SUM(B9:B15)</f>
        <v>14866</v>
      </c>
      <c r="C16" s="245">
        <f>SUM(C9:C15)</f>
        <v>10198</v>
      </c>
      <c r="D16" s="140">
        <f>(B16-C16)/C16*100</f>
        <v>45.77368111394391</v>
      </c>
      <c r="E16" s="245">
        <f>SUM(E9:E15)</f>
        <v>24851</v>
      </c>
      <c r="F16" s="245">
        <f>SUM(F9:F15)</f>
        <v>33033</v>
      </c>
      <c r="G16" s="140">
        <f>(E16-F16)/F16*100</f>
        <v>-24.76917022371568</v>
      </c>
      <c r="H16" s="206">
        <f>SUM(H9:H15)</f>
        <v>55498</v>
      </c>
      <c r="J16" s="108"/>
      <c r="K16" s="137"/>
      <c r="L16" s="138"/>
      <c r="M16" s="113"/>
    </row>
    <row r="17" spans="1:13" ht="12.75">
      <c r="A17" s="8"/>
      <c r="B17" s="401"/>
      <c r="C17" s="244"/>
      <c r="D17" s="153"/>
      <c r="E17" s="244"/>
      <c r="F17" s="383"/>
      <c r="G17" s="153"/>
      <c r="H17" s="108"/>
      <c r="K17" s="103"/>
      <c r="L17" s="98"/>
      <c r="M17" s="17"/>
    </row>
    <row r="18" spans="1:13" ht="12.75">
      <c r="A18" s="103" t="s">
        <v>37</v>
      </c>
      <c r="B18" s="244">
        <v>418</v>
      </c>
      <c r="C18" s="244">
        <v>436</v>
      </c>
      <c r="D18" s="153">
        <f>(B18-C18)/C18*100</f>
        <v>-4.128440366972478</v>
      </c>
      <c r="E18" s="244">
        <v>829</v>
      </c>
      <c r="F18" s="383">
        <v>816</v>
      </c>
      <c r="G18" s="153">
        <f>(E18-F18)/F18*100</f>
        <v>1.5931372549019607</v>
      </c>
      <c r="H18" s="110">
        <v>1931</v>
      </c>
      <c r="J18" s="5"/>
      <c r="K18" s="100"/>
      <c r="L18" s="100"/>
      <c r="M18" s="17"/>
    </row>
    <row r="19" spans="1:13" ht="12.75">
      <c r="A19" s="432" t="s">
        <v>38</v>
      </c>
      <c r="B19" s="243">
        <v>-1651</v>
      </c>
      <c r="C19" s="243">
        <v>-1426</v>
      </c>
      <c r="D19" s="142">
        <f>(B19-C19)/C19*100</f>
        <v>15.778401122019636</v>
      </c>
      <c r="E19" s="243">
        <v>-3747</v>
      </c>
      <c r="F19" s="384">
        <v>-2906</v>
      </c>
      <c r="G19" s="142">
        <f>(E19-F19)/F19*100</f>
        <v>28.940123881624224</v>
      </c>
      <c r="H19" s="109">
        <v>-6737</v>
      </c>
      <c r="J19" s="5"/>
      <c r="K19" s="105"/>
      <c r="L19" s="99"/>
      <c r="M19" s="17"/>
    </row>
    <row r="20" spans="1:13" ht="12.75">
      <c r="A20" s="435" t="s">
        <v>39</v>
      </c>
      <c r="B20" s="402">
        <f>SUM(B16:B19)</f>
        <v>13633</v>
      </c>
      <c r="C20" s="246">
        <f>SUM(C16:C19)</f>
        <v>9208</v>
      </c>
      <c r="D20" s="141">
        <f>(B20-C20)/C20*100</f>
        <v>48.05603822762815</v>
      </c>
      <c r="E20" s="246">
        <f>SUM(E16:E19)</f>
        <v>21933</v>
      </c>
      <c r="F20" s="246">
        <f>SUM(F16:F19)</f>
        <v>30943</v>
      </c>
      <c r="G20" s="141">
        <f>(E20-F20)/F20*100</f>
        <v>-29.118055779982548</v>
      </c>
      <c r="H20" s="206">
        <f>SUM(H16:H19)</f>
        <v>50692</v>
      </c>
      <c r="K20" s="104"/>
      <c r="L20" s="99"/>
      <c r="M20" s="17"/>
    </row>
    <row r="21" spans="2:13" ht="12.75">
      <c r="B21" s="403"/>
      <c r="C21" s="247"/>
      <c r="D21" s="154"/>
      <c r="E21" s="247"/>
      <c r="F21" s="385"/>
      <c r="G21" s="154"/>
      <c r="H21" s="108"/>
      <c r="K21" s="106"/>
      <c r="L21" s="99"/>
      <c r="M21" s="17"/>
    </row>
    <row r="22" spans="1:13" ht="12.75">
      <c r="A22" s="6" t="s">
        <v>40</v>
      </c>
      <c r="B22" s="243">
        <v>-3612</v>
      </c>
      <c r="C22" s="243">
        <v>-2440</v>
      </c>
      <c r="D22" s="142">
        <f>(B22-C22)/C22*100</f>
        <v>48.032786885245905</v>
      </c>
      <c r="E22" s="243">
        <v>-5812</v>
      </c>
      <c r="F22" s="384">
        <v>-4442</v>
      </c>
      <c r="G22" s="142">
        <f>(E22-F22)/F22*100</f>
        <v>30.84196307969383</v>
      </c>
      <c r="H22" s="109">
        <v>-10724</v>
      </c>
      <c r="K22" s="9"/>
      <c r="L22" s="101"/>
      <c r="M22" s="17"/>
    </row>
    <row r="23" spans="1:13" ht="12.75">
      <c r="A23" s="7"/>
      <c r="B23" s="401"/>
      <c r="C23" s="241"/>
      <c r="E23" s="241"/>
      <c r="F23" s="386"/>
      <c r="H23" s="108"/>
      <c r="K23" s="8"/>
      <c r="L23" s="101"/>
      <c r="M23" s="17"/>
    </row>
    <row r="24" spans="1:13" ht="12.75">
      <c r="A24" s="10" t="s">
        <v>41</v>
      </c>
      <c r="B24" s="205">
        <f>SUM(B20:B23)</f>
        <v>10021</v>
      </c>
      <c r="C24" s="245">
        <f>SUM(C20:C23)</f>
        <v>6768</v>
      </c>
      <c r="D24" s="131">
        <f>(B24-C24)/C24*100</f>
        <v>48.064420803782504</v>
      </c>
      <c r="E24" s="245">
        <f>SUM(E20:E23)</f>
        <v>16121</v>
      </c>
      <c r="F24" s="245">
        <f>SUM(F20:F23)</f>
        <v>26501</v>
      </c>
      <c r="G24" s="131">
        <f>(E24-F24)/F24*100</f>
        <v>-39.16833327044262</v>
      </c>
      <c r="H24" s="205">
        <f>SUM(H20:H23)</f>
        <v>39968</v>
      </c>
      <c r="K24" s="17"/>
      <c r="L24" s="101"/>
      <c r="M24" s="17"/>
    </row>
    <row r="25" spans="1:13" ht="12.75">
      <c r="A25" s="7"/>
      <c r="B25" s="401"/>
      <c r="C25" s="241"/>
      <c r="E25" s="241"/>
      <c r="F25" s="386"/>
      <c r="H25" s="111"/>
      <c r="K25" s="107"/>
      <c r="L25" s="100"/>
      <c r="M25" s="17"/>
    </row>
    <row r="26" spans="1:13" ht="12.75">
      <c r="A26" s="11" t="s">
        <v>42</v>
      </c>
      <c r="B26" s="404"/>
      <c r="C26" s="242"/>
      <c r="D26" s="148"/>
      <c r="E26" s="242"/>
      <c r="F26" s="387"/>
      <c r="G26" s="148"/>
      <c r="H26" s="111"/>
      <c r="K26" s="17"/>
      <c r="L26" s="102"/>
      <c r="M26" s="17"/>
    </row>
    <row r="27" spans="1:13" ht="12.75">
      <c r="A27" s="7" t="s">
        <v>43</v>
      </c>
      <c r="B27" s="241">
        <f>B24-B28</f>
        <v>10016</v>
      </c>
      <c r="C27" s="241">
        <f>C24-C28</f>
        <v>6778</v>
      </c>
      <c r="E27" s="241">
        <f>E24-E28</f>
        <v>16120</v>
      </c>
      <c r="F27" s="241">
        <f>F24-F28</f>
        <v>26502</v>
      </c>
      <c r="H27" s="108">
        <v>39969</v>
      </c>
      <c r="J27" s="5"/>
      <c r="K27" s="17"/>
      <c r="L27" s="102"/>
      <c r="M27" s="17"/>
    </row>
    <row r="28" spans="1:13" ht="12.75">
      <c r="A28" s="2" t="s">
        <v>44</v>
      </c>
      <c r="B28" s="241">
        <v>5</v>
      </c>
      <c r="C28" s="241">
        <v>-10</v>
      </c>
      <c r="E28" s="241">
        <v>1</v>
      </c>
      <c r="F28" s="386">
        <v>-1</v>
      </c>
      <c r="H28" s="111">
        <v>-1</v>
      </c>
      <c r="K28" s="17"/>
      <c r="L28" s="17"/>
      <c r="M28" s="17"/>
    </row>
    <row r="29" spans="1:8" ht="12.75">
      <c r="A29" s="7"/>
      <c r="B29" s="139"/>
      <c r="C29" s="241"/>
      <c r="E29" s="241"/>
      <c r="F29" s="386"/>
      <c r="H29" s="108"/>
    </row>
    <row r="30" spans="1:8" ht="12.75">
      <c r="A30" s="4" t="s">
        <v>45</v>
      </c>
      <c r="B30" s="405"/>
      <c r="C30" s="248"/>
      <c r="D30" s="155"/>
      <c r="E30" s="400"/>
      <c r="F30" s="400"/>
      <c r="G30" s="155"/>
      <c r="H30" s="111"/>
    </row>
    <row r="31" spans="1:8" ht="12.75">
      <c r="A31" s="2" t="s">
        <v>46</v>
      </c>
      <c r="B31" s="249">
        <v>0.26</v>
      </c>
      <c r="C31" s="249">
        <v>0.17</v>
      </c>
      <c r="E31" s="414">
        <v>0.42</v>
      </c>
      <c r="F31" s="414">
        <v>0.68</v>
      </c>
      <c r="H31" s="207">
        <v>1.03</v>
      </c>
    </row>
    <row r="32" spans="1:8" ht="12.75">
      <c r="A32" s="2" t="s">
        <v>47</v>
      </c>
      <c r="B32" s="249">
        <v>0.26</v>
      </c>
      <c r="C32" s="249">
        <v>0.17</v>
      </c>
      <c r="E32" s="414">
        <v>0.42</v>
      </c>
      <c r="F32" s="414">
        <v>0.68</v>
      </c>
      <c r="H32" s="207">
        <v>1.03</v>
      </c>
    </row>
    <row r="33" spans="5:6" ht="12.75">
      <c r="E33" s="150"/>
      <c r="F33" s="150"/>
    </row>
  </sheetData>
  <printOptions/>
  <pageMargins left="0.99" right="0.27" top="0.984251968503937" bottom="0" header="0.79" footer="0.4921259845"/>
  <pageSetup fitToHeight="7" fitToWidth="1" orientation="portrait" paperSize="9" scale="86" r:id="rId1"/>
  <ignoredErrors>
    <ignoredError sqref="D24 D20 D9 D16 G24 G20 G16"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D23" sqref="D23"/>
    </sheetView>
  </sheetViews>
  <sheetFormatPr defaultColWidth="9.140625" defaultRowHeight="12.75"/>
  <cols>
    <col min="1" max="1" width="39.421875" style="271" customWidth="1"/>
    <col min="2" max="2" width="12.7109375" style="268" customWidth="1"/>
    <col min="3" max="3" width="16.00390625" style="269" customWidth="1"/>
    <col min="4" max="4" width="14.8515625" style="310" customWidth="1"/>
    <col min="5" max="5" width="12.7109375" style="270" customWidth="1"/>
    <col min="6" max="6" width="14.8515625" style="269" customWidth="1"/>
    <col min="7" max="7" width="10.57421875" style="271" customWidth="1"/>
    <col min="8" max="8" width="10.28125" style="270" hidden="1" customWidth="1"/>
    <col min="9" max="10" width="9.140625" style="271" customWidth="1"/>
    <col min="11" max="11" width="26.00390625" style="271" customWidth="1"/>
    <col min="12" max="16384" width="9.140625" style="271" customWidth="1"/>
  </cols>
  <sheetData>
    <row r="1" ht="12.75">
      <c r="A1" s="267" t="s">
        <v>3</v>
      </c>
    </row>
    <row r="2" ht="12.75">
      <c r="A2" s="267"/>
    </row>
    <row r="3" spans="1:9" ht="15.75">
      <c r="A3" s="311" t="s">
        <v>216</v>
      </c>
      <c r="B3" s="273"/>
      <c r="C3" s="274"/>
      <c r="D3" s="312"/>
      <c r="G3" s="309"/>
      <c r="I3" s="275"/>
    </row>
    <row r="4" spans="1:9" ht="12.75" customHeight="1">
      <c r="A4" s="311"/>
      <c r="B4" s="273"/>
      <c r="C4" s="313"/>
      <c r="D4" s="312"/>
      <c r="F4" s="313"/>
      <c r="G4" s="309"/>
      <c r="I4" s="275"/>
    </row>
    <row r="5" spans="1:9" ht="12.75">
      <c r="A5" s="314"/>
      <c r="B5" s="373"/>
      <c r="C5" s="315" t="s">
        <v>25</v>
      </c>
      <c r="D5" s="374"/>
      <c r="E5" s="316"/>
      <c r="F5" s="315" t="s">
        <v>24</v>
      </c>
      <c r="G5" s="317"/>
      <c r="I5" s="275"/>
    </row>
    <row r="6" spans="1:9" ht="25.5" customHeight="1">
      <c r="A6" s="474" t="s">
        <v>27</v>
      </c>
      <c r="B6" s="476" t="s">
        <v>218</v>
      </c>
      <c r="C6" s="476" t="s">
        <v>219</v>
      </c>
      <c r="D6" s="477" t="s">
        <v>220</v>
      </c>
      <c r="E6" s="478" t="s">
        <v>218</v>
      </c>
      <c r="F6" s="476" t="s">
        <v>219</v>
      </c>
      <c r="G6" s="477" t="s">
        <v>220</v>
      </c>
      <c r="H6" s="279" t="s">
        <v>9</v>
      </c>
      <c r="I6" s="280"/>
    </row>
    <row r="7" spans="2:9" ht="12.75">
      <c r="B7" s="282"/>
      <c r="C7" s="282"/>
      <c r="D7" s="375"/>
      <c r="E7" s="318"/>
      <c r="F7" s="282"/>
      <c r="G7" s="319"/>
      <c r="H7" s="282"/>
      <c r="I7" s="284"/>
    </row>
    <row r="8" spans="1:11" ht="13.5" customHeight="1">
      <c r="A8" s="437" t="s">
        <v>51</v>
      </c>
      <c r="B8" s="284">
        <v>-453</v>
      </c>
      <c r="C8" s="286">
        <v>118</v>
      </c>
      <c r="D8" s="286">
        <f>SUM(B8:C8)</f>
        <v>-335</v>
      </c>
      <c r="E8" s="318">
        <v>501</v>
      </c>
      <c r="F8" s="286">
        <v>-130</v>
      </c>
      <c r="G8" s="286">
        <f>SUM(E8:F8)</f>
        <v>371</v>
      </c>
      <c r="K8" s="372"/>
    </row>
    <row r="9" spans="1:11" ht="12.75">
      <c r="A9" s="437" t="s">
        <v>52</v>
      </c>
      <c r="B9" s="284">
        <v>-10</v>
      </c>
      <c r="C9" s="286">
        <v>3</v>
      </c>
      <c r="D9" s="286">
        <f>SUM(B9:C9)</f>
        <v>-7</v>
      </c>
      <c r="E9" s="318">
        <v>-14256</v>
      </c>
      <c r="F9" s="286">
        <v>19</v>
      </c>
      <c r="G9" s="286">
        <f>SUM(E9:F9)</f>
        <v>-14237</v>
      </c>
      <c r="K9" s="372"/>
    </row>
    <row r="10" spans="1:11" ht="12.75">
      <c r="A10" s="451" t="s">
        <v>55</v>
      </c>
      <c r="B10" s="295">
        <v>-109</v>
      </c>
      <c r="C10" s="295">
        <v>87</v>
      </c>
      <c r="D10" s="295">
        <f>SUM(B10:C10)</f>
        <v>-22</v>
      </c>
      <c r="E10" s="320">
        <v>-264</v>
      </c>
      <c r="F10" s="295">
        <v>7</v>
      </c>
      <c r="G10" s="295">
        <f>SUM(E10:F10)</f>
        <v>-257</v>
      </c>
      <c r="K10" s="372"/>
    </row>
    <row r="11" spans="1:7" ht="12" customHeight="1">
      <c r="A11" s="475" t="s">
        <v>217</v>
      </c>
      <c r="B11" s="284">
        <f>SUM(B8:B10)</f>
        <v>-572</v>
      </c>
      <c r="C11" s="284">
        <f>SUM(C8:C10)</f>
        <v>208</v>
      </c>
      <c r="D11" s="286">
        <f>SUM(B11:C11)</f>
        <v>-364</v>
      </c>
      <c r="E11" s="318">
        <f>SUM(E8:E10)</f>
        <v>-14019</v>
      </c>
      <c r="F11" s="284">
        <f>SUM(F8:F10)</f>
        <v>-104</v>
      </c>
      <c r="G11" s="284">
        <f>SUM(G8:G10)</f>
        <v>-14123</v>
      </c>
    </row>
    <row r="12" ht="12.75">
      <c r="D12" s="375"/>
    </row>
    <row r="13" spans="4:6" ht="12.75">
      <c r="D13" s="375"/>
      <c r="F13" s="270"/>
    </row>
    <row r="14" spans="1:4" ht="12.75">
      <c r="A14" s="345"/>
      <c r="D14" s="375"/>
    </row>
  </sheetData>
  <sheetProtection/>
  <printOptions/>
  <pageMargins left="0.72" right="0.42" top="0.984251968503937" bottom="0" header="0.79" footer="0.4921259845"/>
  <pageSetup fitToHeight="7" fitToWidth="1" orientation="portrait" paperSize="9" scale="76" r:id="rId1"/>
</worksheet>
</file>

<file path=xl/worksheets/sheet11.xml><?xml version="1.0" encoding="utf-8"?>
<worksheet xmlns="http://schemas.openxmlformats.org/spreadsheetml/2006/main" xmlns:r="http://schemas.openxmlformats.org/officeDocument/2006/relationships">
  <dimension ref="A1:G42"/>
  <sheetViews>
    <sheetView workbookViewId="0" topLeftCell="A1">
      <selection activeCell="F32" sqref="F32"/>
    </sheetView>
  </sheetViews>
  <sheetFormatPr defaultColWidth="9.140625" defaultRowHeight="12.75"/>
  <cols>
    <col min="1" max="1" width="38.8515625" style="0" customWidth="1"/>
    <col min="2" max="3" width="10.57421875" style="252" customWidth="1"/>
    <col min="4" max="4" width="10.57421875" style="0" customWidth="1"/>
  </cols>
  <sheetData>
    <row r="1" spans="1:3" ht="12.75">
      <c r="A1" s="48" t="s">
        <v>5</v>
      </c>
      <c r="B1" s="255"/>
      <c r="C1" s="186"/>
    </row>
    <row r="2" spans="1:3" ht="12.75">
      <c r="A2" s="51"/>
      <c r="B2" s="157"/>
      <c r="C2" s="157"/>
    </row>
    <row r="3" spans="1:3" ht="12.75">
      <c r="A3" s="51" t="s">
        <v>221</v>
      </c>
      <c r="B3" s="157"/>
      <c r="C3" s="157"/>
    </row>
    <row r="4" spans="1:3" ht="12.75">
      <c r="A4" s="52"/>
      <c r="B4" s="259"/>
      <c r="C4" s="251"/>
    </row>
    <row r="5" spans="1:4" ht="12.75">
      <c r="A5" s="479" t="s">
        <v>27</v>
      </c>
      <c r="B5" s="156" t="s">
        <v>17</v>
      </c>
      <c r="C5" s="156" t="s">
        <v>18</v>
      </c>
      <c r="D5" s="54" t="s">
        <v>12</v>
      </c>
    </row>
    <row r="6" spans="1:4" ht="12.75">
      <c r="A6" s="52"/>
      <c r="B6" s="157"/>
      <c r="C6" s="157"/>
      <c r="D6" s="52"/>
    </row>
    <row r="7" spans="1:4" ht="12.75">
      <c r="A7" s="56" t="s">
        <v>222</v>
      </c>
      <c r="B7" s="83">
        <v>152627</v>
      </c>
      <c r="C7" s="83">
        <v>162117</v>
      </c>
      <c r="D7" s="57">
        <v>162117</v>
      </c>
    </row>
    <row r="8" spans="1:4" ht="12.75">
      <c r="A8" s="56" t="s">
        <v>223</v>
      </c>
      <c r="B8" s="83">
        <v>180</v>
      </c>
      <c r="C8" s="83">
        <v>294</v>
      </c>
      <c r="D8" s="57">
        <v>3057</v>
      </c>
    </row>
    <row r="9" spans="1:4" ht="12.75">
      <c r="A9" s="56" t="s">
        <v>224</v>
      </c>
      <c r="B9" s="83">
        <v>2189</v>
      </c>
      <c r="C9" s="83">
        <v>1823</v>
      </c>
      <c r="D9" s="57">
        <v>3812</v>
      </c>
    </row>
    <row r="10" spans="1:4" ht="12.75">
      <c r="A10" s="56" t="s">
        <v>225</v>
      </c>
      <c r="B10" s="83">
        <v>-88</v>
      </c>
      <c r="C10" s="83">
        <v>-2</v>
      </c>
      <c r="D10" s="57">
        <v>-2762</v>
      </c>
    </row>
    <row r="11" spans="1:6" ht="12.75">
      <c r="A11" s="56" t="s">
        <v>226</v>
      </c>
      <c r="B11" s="83">
        <v>-4357</v>
      </c>
      <c r="C11" s="83">
        <v>-4506</v>
      </c>
      <c r="D11" s="57">
        <v>-12147</v>
      </c>
      <c r="F11" s="228"/>
    </row>
    <row r="12" spans="1:4" ht="12.75">
      <c r="A12" s="56" t="s">
        <v>227</v>
      </c>
      <c r="B12" s="83">
        <v>978</v>
      </c>
      <c r="C12" s="83"/>
      <c r="D12" s="57">
        <v>2</v>
      </c>
    </row>
    <row r="13" spans="1:4" ht="12.75">
      <c r="A13" s="59" t="s">
        <v>228</v>
      </c>
      <c r="B13" s="84">
        <v>76</v>
      </c>
      <c r="C13" s="84">
        <v>-112</v>
      </c>
      <c r="D13" s="60">
        <v>-1452</v>
      </c>
    </row>
    <row r="14" spans="1:4" ht="12.75">
      <c r="A14" s="52" t="s">
        <v>229</v>
      </c>
      <c r="B14" s="83">
        <f>SUM(B7:B13)</f>
        <v>151605</v>
      </c>
      <c r="C14" s="83">
        <f>SUM(C7:C13)</f>
        <v>159614</v>
      </c>
      <c r="D14" s="57">
        <f>SUM(D7:D13)</f>
        <v>152627</v>
      </c>
    </row>
    <row r="15" spans="1:3" ht="12.75">
      <c r="A15" s="52"/>
      <c r="B15" s="83"/>
      <c r="C15" s="83"/>
    </row>
    <row r="16" spans="1:3" ht="12.75">
      <c r="A16" s="52"/>
      <c r="B16" s="83"/>
      <c r="C16" s="83"/>
    </row>
    <row r="17" spans="1:3" ht="12.75">
      <c r="A17" s="51" t="s">
        <v>230</v>
      </c>
      <c r="C17" s="157"/>
    </row>
    <row r="18" spans="1:3" ht="12.75">
      <c r="A18" s="52"/>
      <c r="B18" s="259"/>
      <c r="C18" s="251"/>
    </row>
    <row r="19" spans="1:4" ht="12.75">
      <c r="A19" s="479" t="s">
        <v>27</v>
      </c>
      <c r="B19" s="156" t="str">
        <f>+B5</f>
        <v>1-6/2009</v>
      </c>
      <c r="C19" s="156" t="str">
        <f>+C5</f>
        <v>1-6/2008</v>
      </c>
      <c r="D19" s="54" t="str">
        <f>D5</f>
        <v>1-12/2008</v>
      </c>
    </row>
    <row r="20" spans="1:6" ht="12.75">
      <c r="A20" s="52"/>
      <c r="B20" s="157"/>
      <c r="C20" s="157"/>
      <c r="D20" s="52"/>
      <c r="F20" s="228"/>
    </row>
    <row r="21" spans="1:4" ht="12.75">
      <c r="A21" s="56" t="s">
        <v>222</v>
      </c>
      <c r="B21" s="83">
        <v>197152</v>
      </c>
      <c r="C21" s="83">
        <v>151870</v>
      </c>
      <c r="D21" s="57">
        <v>151870</v>
      </c>
    </row>
    <row r="22" spans="1:4" ht="12.75">
      <c r="A22" s="56" t="s">
        <v>223</v>
      </c>
      <c r="B22" s="83">
        <v>140</v>
      </c>
      <c r="C22" s="83">
        <v>116</v>
      </c>
      <c r="D22" s="57">
        <v>2050</v>
      </c>
    </row>
    <row r="23" spans="1:4" ht="12.75">
      <c r="A23" s="56" t="s">
        <v>224</v>
      </c>
      <c r="B23" s="83">
        <v>21917</v>
      </c>
      <c r="C23" s="83">
        <v>29188</v>
      </c>
      <c r="D23" s="57">
        <v>75183</v>
      </c>
    </row>
    <row r="24" spans="1:4" ht="12.75">
      <c r="A24" s="56" t="s">
        <v>225</v>
      </c>
      <c r="B24" s="83">
        <v>-1372</v>
      </c>
      <c r="C24" s="83">
        <v>-648</v>
      </c>
      <c r="D24" s="57">
        <v>-2548</v>
      </c>
    </row>
    <row r="25" spans="1:4" ht="12.75">
      <c r="A25" s="56" t="s">
        <v>231</v>
      </c>
      <c r="B25" s="83">
        <v>-15458</v>
      </c>
      <c r="C25" s="83">
        <v>-14112</v>
      </c>
      <c r="D25" s="57">
        <v>-28838</v>
      </c>
    </row>
    <row r="26" spans="1:4" ht="12.75">
      <c r="A26" s="56" t="s">
        <v>227</v>
      </c>
      <c r="B26" s="83">
        <v>-978</v>
      </c>
      <c r="C26" s="83"/>
      <c r="D26" s="57">
        <v>-2</v>
      </c>
    </row>
    <row r="27" spans="1:7" ht="12.75">
      <c r="A27" s="59" t="s">
        <v>228</v>
      </c>
      <c r="B27" s="84">
        <v>-150</v>
      </c>
      <c r="C27" s="84">
        <v>-179</v>
      </c>
      <c r="D27" s="60">
        <v>-563</v>
      </c>
      <c r="G27" s="228"/>
    </row>
    <row r="28" spans="1:4" ht="12.75">
      <c r="A28" s="52" t="s">
        <v>229</v>
      </c>
      <c r="B28" s="83">
        <f>SUM(B21:B27)</f>
        <v>201251</v>
      </c>
      <c r="C28" s="83">
        <f>SUM(C21:C27)</f>
        <v>166235</v>
      </c>
      <c r="D28" s="57">
        <f>SUM(D21:D27)</f>
        <v>197152</v>
      </c>
    </row>
    <row r="31" spans="1:3" ht="12.75">
      <c r="A31" s="51" t="s">
        <v>232</v>
      </c>
      <c r="B31" s="157"/>
      <c r="C31" s="157"/>
    </row>
    <row r="32" spans="1:3" ht="12.75">
      <c r="A32" s="52"/>
      <c r="B32" s="259"/>
      <c r="C32" s="251"/>
    </row>
    <row r="33" spans="1:4" ht="12.75">
      <c r="A33" s="479" t="s">
        <v>27</v>
      </c>
      <c r="B33" s="156" t="str">
        <f>B5</f>
        <v>1-6/2009</v>
      </c>
      <c r="C33" s="156" t="str">
        <f>C5</f>
        <v>1-6/2008</v>
      </c>
      <c r="D33" s="54" t="str">
        <f>D5</f>
        <v>1-12/2008</v>
      </c>
    </row>
    <row r="34" spans="1:4" ht="12.75">
      <c r="A34" s="52"/>
      <c r="B34" s="157"/>
      <c r="C34" s="157"/>
      <c r="D34" s="52"/>
    </row>
    <row r="35" spans="1:4" ht="12.75">
      <c r="A35" s="56" t="s">
        <v>61</v>
      </c>
      <c r="B35" s="83">
        <v>825</v>
      </c>
      <c r="C35" s="83">
        <v>1616</v>
      </c>
      <c r="D35" s="57">
        <v>1021</v>
      </c>
    </row>
    <row r="36" spans="1:4" ht="12.75">
      <c r="A36" s="59" t="s">
        <v>67</v>
      </c>
      <c r="B36" s="84">
        <v>6356</v>
      </c>
      <c r="C36" s="84">
        <v>18806</v>
      </c>
      <c r="D36" s="60">
        <v>10868</v>
      </c>
    </row>
    <row r="37" spans="1:4" ht="12.75">
      <c r="A37" s="52" t="s">
        <v>152</v>
      </c>
      <c r="B37" s="83">
        <f>SUM(B35:B36)</f>
        <v>7181</v>
      </c>
      <c r="C37" s="83">
        <f>SUM(C35:C36)</f>
        <v>20422</v>
      </c>
      <c r="D37" s="57">
        <f>SUM(D35:D36)</f>
        <v>11889</v>
      </c>
    </row>
    <row r="39" spans="1:5" s="238" customFormat="1" ht="24.75" customHeight="1">
      <c r="A39" s="480" t="s">
        <v>233</v>
      </c>
      <c r="B39" s="381">
        <v>1500</v>
      </c>
      <c r="C39" s="381">
        <v>15780</v>
      </c>
      <c r="D39" s="188">
        <v>972</v>
      </c>
      <c r="E39"/>
    </row>
    <row r="42" ht="12.75">
      <c r="B42" s="409"/>
    </row>
  </sheetData>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3"/>
  <sheetViews>
    <sheetView workbookViewId="0" topLeftCell="A1">
      <selection activeCell="A3" sqref="A3:A16"/>
    </sheetView>
  </sheetViews>
  <sheetFormatPr defaultColWidth="9.140625" defaultRowHeight="12.75"/>
  <cols>
    <col min="1" max="1" width="40.28125" style="86" customWidth="1"/>
    <col min="2" max="2" width="10.28125" style="86" customWidth="1"/>
    <col min="3" max="3" width="9.140625" style="253" customWidth="1"/>
    <col min="4" max="16384" width="9.140625" style="86" customWidth="1"/>
  </cols>
  <sheetData>
    <row r="1" ht="12.75">
      <c r="A1" s="48" t="s">
        <v>5</v>
      </c>
    </row>
    <row r="3" spans="1:2" ht="12.75">
      <c r="A3" s="93" t="s">
        <v>234</v>
      </c>
      <c r="B3" s="5"/>
    </row>
    <row r="4" spans="1:2" ht="12.75">
      <c r="A4" s="11" t="s">
        <v>235</v>
      </c>
      <c r="B4" s="5"/>
    </row>
    <row r="5" spans="1:3" ht="12.75">
      <c r="A5" s="7"/>
      <c r="B5" s="261"/>
      <c r="C5" s="389"/>
    </row>
    <row r="6" spans="1:4" ht="12.75">
      <c r="A6" s="87" t="s">
        <v>27</v>
      </c>
      <c r="B6" s="156" t="s">
        <v>17</v>
      </c>
      <c r="C6" s="156" t="s">
        <v>18</v>
      </c>
      <c r="D6" s="156" t="s">
        <v>12</v>
      </c>
    </row>
    <row r="7" spans="1:4" ht="12.75">
      <c r="A7" s="9"/>
      <c r="B7" s="111"/>
      <c r="C7" s="111"/>
      <c r="D7" s="111"/>
    </row>
    <row r="8" spans="1:6" ht="12.75">
      <c r="A8" s="481" t="s">
        <v>236</v>
      </c>
      <c r="B8" s="108">
        <v>342.755</v>
      </c>
      <c r="C8" s="108">
        <v>574</v>
      </c>
      <c r="D8" s="108">
        <v>990</v>
      </c>
      <c r="F8" s="5"/>
    </row>
    <row r="9" spans="1:6" ht="12.75">
      <c r="A9" s="481" t="s">
        <v>237</v>
      </c>
      <c r="B9" s="108"/>
      <c r="C9" s="108"/>
      <c r="D9" s="108"/>
      <c r="F9" s="5"/>
    </row>
    <row r="10" spans="1:6" ht="12.75">
      <c r="A10" s="8" t="s">
        <v>31</v>
      </c>
      <c r="B10" s="108">
        <v>37.516</v>
      </c>
      <c r="C10" s="108"/>
      <c r="D10" s="108"/>
      <c r="F10" s="5"/>
    </row>
    <row r="11" spans="1:6" ht="12.75">
      <c r="A11" s="482" t="s">
        <v>238</v>
      </c>
      <c r="B11" s="108">
        <v>319.307</v>
      </c>
      <c r="C11" s="108"/>
      <c r="D11" s="108">
        <v>202</v>
      </c>
      <c r="F11" s="5"/>
    </row>
    <row r="12" spans="1:6" ht="12.75">
      <c r="A12" s="483" t="s">
        <v>239</v>
      </c>
      <c r="B12" s="213"/>
      <c r="C12" s="213"/>
      <c r="D12" s="213"/>
      <c r="F12" s="223"/>
    </row>
    <row r="13" spans="1:6" ht="12.75">
      <c r="A13" s="484" t="s">
        <v>240</v>
      </c>
      <c r="B13" s="213">
        <v>10646</v>
      </c>
      <c r="C13" s="213">
        <v>5396</v>
      </c>
      <c r="D13" s="213">
        <v>8396</v>
      </c>
      <c r="F13" s="223"/>
    </row>
    <row r="14" spans="1:6" ht="12.75">
      <c r="A14" s="483" t="s">
        <v>241</v>
      </c>
      <c r="B14" s="213"/>
      <c r="C14" s="213"/>
      <c r="D14" s="213"/>
      <c r="F14" s="223"/>
    </row>
    <row r="15" spans="1:6" ht="12.75">
      <c r="A15" s="485" t="s">
        <v>242</v>
      </c>
      <c r="B15" s="213">
        <v>105.041</v>
      </c>
      <c r="C15" s="213">
        <v>55</v>
      </c>
      <c r="D15" s="213">
        <v>62</v>
      </c>
      <c r="F15" s="223"/>
    </row>
    <row r="16" spans="1:6" ht="12.75">
      <c r="A16" s="485" t="s">
        <v>243</v>
      </c>
      <c r="B16" s="213">
        <v>361.823</v>
      </c>
      <c r="C16" s="213"/>
      <c r="D16" s="213">
        <v>202</v>
      </c>
      <c r="F16" s="223"/>
    </row>
    <row r="17" ht="12.75">
      <c r="A17" s="88"/>
    </row>
    <row r="18" spans="1:2" ht="12.75">
      <c r="A18" s="89"/>
      <c r="B18" s="90"/>
    </row>
    <row r="19" spans="1:2" ht="12.75">
      <c r="A19" s="90"/>
      <c r="B19" s="90"/>
    </row>
    <row r="20" spans="1:2" ht="12.75">
      <c r="A20" s="90"/>
      <c r="B20" s="90"/>
    </row>
    <row r="21" spans="1:2" ht="12.75">
      <c r="A21" s="91"/>
      <c r="B21" s="92"/>
    </row>
    <row r="22" spans="1:2" ht="12.75">
      <c r="A22" s="91"/>
      <c r="B22" s="92"/>
    </row>
    <row r="23" spans="1:2" ht="12.75">
      <c r="A23" s="91"/>
      <c r="B23" s="92"/>
    </row>
    <row r="24" spans="1:2" ht="12.75">
      <c r="A24" s="91"/>
      <c r="B24" s="92"/>
    </row>
    <row r="25" spans="1:2" ht="12.75">
      <c r="A25" s="91"/>
      <c r="B25" s="92"/>
    </row>
    <row r="26" spans="1:2" ht="12.75">
      <c r="A26" s="91"/>
      <c r="B26" s="92"/>
    </row>
    <row r="27" spans="1:2" ht="12.75">
      <c r="A27" s="91"/>
      <c r="B27" s="92"/>
    </row>
    <row r="28" spans="1:2" ht="12.75">
      <c r="A28" s="91"/>
      <c r="B28" s="92"/>
    </row>
    <row r="29" spans="1:2" ht="12.75">
      <c r="A29" s="91"/>
      <c r="B29" s="92"/>
    </row>
    <row r="30" spans="1:2" ht="12.75">
      <c r="A30" s="91"/>
      <c r="B30" s="92"/>
    </row>
    <row r="31" spans="1:2" ht="12.75">
      <c r="A31" s="91"/>
      <c r="B31" s="92"/>
    </row>
    <row r="32" spans="1:2" ht="12.75">
      <c r="A32" s="91"/>
      <c r="B32" s="92"/>
    </row>
    <row r="33" spans="1:2" ht="12.75">
      <c r="A33" s="91"/>
      <c r="B33" s="92"/>
    </row>
    <row r="34" spans="1:2" ht="12.75">
      <c r="A34" s="91"/>
      <c r="B34" s="92"/>
    </row>
    <row r="35" spans="1:2" ht="12.75">
      <c r="A35" s="91"/>
      <c r="B35" s="92"/>
    </row>
    <row r="36" spans="1:2" ht="12.75">
      <c r="A36" s="91"/>
      <c r="B36" s="92"/>
    </row>
    <row r="37" spans="1:2" ht="12.75">
      <c r="A37" s="91"/>
      <c r="B37" s="92"/>
    </row>
    <row r="38" spans="1:2" ht="12.75">
      <c r="A38" s="91"/>
      <c r="B38" s="92"/>
    </row>
    <row r="39" spans="1:2" ht="12.75">
      <c r="A39" s="91"/>
      <c r="B39" s="92"/>
    </row>
    <row r="40" spans="1:2" ht="12.75">
      <c r="A40" s="91"/>
      <c r="B40" s="92"/>
    </row>
    <row r="41" spans="1:2" ht="12.75">
      <c r="A41" s="91"/>
      <c r="B41" s="92"/>
    </row>
    <row r="42" spans="1:2" ht="12.75">
      <c r="A42" s="91"/>
      <c r="B42" s="92"/>
    </row>
    <row r="43" spans="1:2" ht="12.75">
      <c r="A43" s="91"/>
      <c r="B43" s="92"/>
    </row>
  </sheetData>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3.xml><?xml version="1.0" encoding="utf-8"?>
<worksheet xmlns="http://schemas.openxmlformats.org/spreadsheetml/2006/main" xmlns:r="http://schemas.openxmlformats.org/officeDocument/2006/relationships">
  <dimension ref="A1:F73"/>
  <sheetViews>
    <sheetView tabSelected="1" workbookViewId="0" topLeftCell="A51">
      <selection activeCell="H55" sqref="H55"/>
    </sheetView>
  </sheetViews>
  <sheetFormatPr defaultColWidth="9.140625" defaultRowHeight="12.75"/>
  <cols>
    <col min="1" max="1" width="54.57421875" style="74" customWidth="1"/>
    <col min="2" max="2" width="9.421875" style="221" customWidth="1"/>
    <col min="3" max="3" width="8.421875" style="221" customWidth="1"/>
    <col min="4" max="4" width="9.140625" style="221" customWidth="1"/>
    <col min="5" max="16384" width="9.140625" style="74" customWidth="1"/>
  </cols>
  <sheetData>
    <row r="1" ht="12.75">
      <c r="A1" s="48" t="s">
        <v>5</v>
      </c>
    </row>
    <row r="3" spans="1:2" ht="12.75">
      <c r="A3" s="73" t="s">
        <v>244</v>
      </c>
      <c r="B3" s="262"/>
    </row>
    <row r="4" spans="1:3" ht="12.75">
      <c r="A4" s="73"/>
      <c r="B4" s="262"/>
      <c r="C4" s="220"/>
    </row>
    <row r="5" spans="1:3" ht="12.75">
      <c r="A5" s="73" t="s">
        <v>270</v>
      </c>
      <c r="B5" s="262"/>
      <c r="C5" s="220"/>
    </row>
    <row r="6" spans="1:4" ht="12.75">
      <c r="A6" s="75" t="s">
        <v>27</v>
      </c>
      <c r="B6" s="254" t="s">
        <v>22</v>
      </c>
      <c r="C6" s="254" t="s">
        <v>23</v>
      </c>
      <c r="D6" s="254" t="s">
        <v>13</v>
      </c>
    </row>
    <row r="7" spans="1:4" ht="12.75">
      <c r="A7" s="76"/>
      <c r="B7" s="214"/>
      <c r="C7" s="214"/>
      <c r="D7" s="214"/>
    </row>
    <row r="8" spans="1:6" ht="12.75">
      <c r="A8" s="77" t="s">
        <v>245</v>
      </c>
      <c r="B8" s="216">
        <v>19192</v>
      </c>
      <c r="C8" s="216">
        <v>10192</v>
      </c>
      <c r="D8" s="216">
        <v>10192</v>
      </c>
      <c r="E8" s="78"/>
      <c r="F8" s="78"/>
    </row>
    <row r="9" spans="1:6" ht="12.75">
      <c r="A9" s="191" t="s">
        <v>246</v>
      </c>
      <c r="B9" s="216">
        <v>19460</v>
      </c>
      <c r="C9" s="216">
        <v>10000</v>
      </c>
      <c r="D9" s="216">
        <v>10460</v>
      </c>
      <c r="E9" s="78"/>
      <c r="F9" s="78"/>
    </row>
    <row r="10" spans="1:6" ht="12.75">
      <c r="A10" s="191" t="s">
        <v>247</v>
      </c>
      <c r="B10" s="217">
        <v>236</v>
      </c>
      <c r="C10" s="217">
        <v>186</v>
      </c>
      <c r="D10" s="217">
        <v>200</v>
      </c>
      <c r="E10" s="78"/>
      <c r="F10" s="78"/>
    </row>
    <row r="11" spans="1:6" ht="12.75">
      <c r="A11" s="79"/>
      <c r="B11" s="215"/>
      <c r="C11" s="215"/>
      <c r="D11" s="215"/>
      <c r="E11" s="78"/>
      <c r="F11" s="78"/>
    </row>
    <row r="12" spans="1:6" ht="12.75">
      <c r="A12" s="190" t="s">
        <v>248</v>
      </c>
      <c r="B12" s="216">
        <v>4111</v>
      </c>
      <c r="C12" s="216">
        <v>4155</v>
      </c>
      <c r="D12" s="216">
        <v>4126</v>
      </c>
      <c r="E12" s="78"/>
      <c r="F12" s="78"/>
    </row>
    <row r="13" spans="1:6" ht="12.75">
      <c r="A13" s="76"/>
      <c r="B13" s="215"/>
      <c r="C13" s="216"/>
      <c r="D13" s="263"/>
      <c r="E13" s="78"/>
      <c r="F13" s="78"/>
    </row>
    <row r="14" spans="1:6" ht="12.75">
      <c r="A14" s="190" t="s">
        <v>249</v>
      </c>
      <c r="B14" s="263"/>
      <c r="C14" s="263"/>
      <c r="D14" s="263"/>
      <c r="E14" s="78"/>
      <c r="F14" s="78"/>
    </row>
    <row r="15" spans="1:6" ht="12.75">
      <c r="A15" s="190" t="s">
        <v>250</v>
      </c>
      <c r="B15" s="263"/>
      <c r="C15" s="263"/>
      <c r="D15" s="263"/>
      <c r="E15" s="78"/>
      <c r="F15" s="78"/>
    </row>
    <row r="16" spans="1:6" ht="12.75">
      <c r="A16" s="76"/>
      <c r="B16" s="263"/>
      <c r="C16" s="263"/>
      <c r="D16" s="263"/>
      <c r="E16" s="78"/>
      <c r="F16" s="78"/>
    </row>
    <row r="17" spans="4:6" ht="12.75">
      <c r="D17" s="263"/>
      <c r="E17" s="78"/>
      <c r="F17" s="78"/>
    </row>
    <row r="18" spans="1:6" ht="12.75">
      <c r="A18" s="73" t="s">
        <v>251</v>
      </c>
      <c r="B18" s="215"/>
      <c r="C18" s="216"/>
      <c r="D18" s="263"/>
      <c r="E18" s="78"/>
      <c r="F18" s="78"/>
    </row>
    <row r="19" spans="1:6" ht="12.75">
      <c r="A19" s="75" t="s">
        <v>27</v>
      </c>
      <c r="B19" s="254" t="str">
        <f>B6</f>
        <v>06/2009</v>
      </c>
      <c r="C19" s="254" t="str">
        <f>C6</f>
        <v>06/2008</v>
      </c>
      <c r="D19" s="254" t="str">
        <f>D6</f>
        <v>12/2008</v>
      </c>
      <c r="E19" s="78"/>
      <c r="F19" s="78"/>
    </row>
    <row r="20" spans="1:6" ht="12.75">
      <c r="A20" s="80"/>
      <c r="B20" s="218"/>
      <c r="C20" s="218"/>
      <c r="D20" s="218"/>
      <c r="E20" s="78"/>
      <c r="F20" s="78"/>
    </row>
    <row r="21" spans="1:6" ht="12.75">
      <c r="A21" s="190" t="s">
        <v>252</v>
      </c>
      <c r="B21" s="216">
        <v>7709</v>
      </c>
      <c r="C21" s="216">
        <v>8034</v>
      </c>
      <c r="D21" s="216">
        <v>7459</v>
      </c>
      <c r="E21" s="78"/>
      <c r="F21" s="78"/>
    </row>
    <row r="22" spans="1:6" ht="12.75">
      <c r="A22" s="190" t="s">
        <v>253</v>
      </c>
      <c r="B22" s="216">
        <v>17570</v>
      </c>
      <c r="C22" s="216">
        <v>16214</v>
      </c>
      <c r="D22" s="216">
        <v>16051</v>
      </c>
      <c r="E22" s="78"/>
      <c r="F22" s="78"/>
    </row>
    <row r="23" spans="1:4" ht="12.75">
      <c r="A23" s="204" t="s">
        <v>254</v>
      </c>
      <c r="B23" s="219">
        <v>6833</v>
      </c>
      <c r="C23" s="219">
        <v>5492</v>
      </c>
      <c r="D23" s="219">
        <v>7281</v>
      </c>
    </row>
    <row r="24" spans="1:4" ht="12.75">
      <c r="A24" s="190" t="s">
        <v>152</v>
      </c>
      <c r="B24" s="216">
        <f>SUM(B21:B23)</f>
        <v>32112</v>
      </c>
      <c r="C24" s="216">
        <f>SUM(C21:C23)</f>
        <v>29740</v>
      </c>
      <c r="D24" s="216">
        <f>SUM(D21:D23)</f>
        <v>30791</v>
      </c>
    </row>
    <row r="25" ht="12.75">
      <c r="E25" s="76"/>
    </row>
    <row r="26" ht="12.75">
      <c r="C26" s="216"/>
    </row>
    <row r="27" ht="12.75">
      <c r="A27" s="189" t="s">
        <v>255</v>
      </c>
    </row>
    <row r="28" ht="12.75">
      <c r="A28" s="73"/>
    </row>
    <row r="29" ht="12.75">
      <c r="A29" s="73" t="s">
        <v>256</v>
      </c>
    </row>
    <row r="30" spans="1:4" ht="12.75">
      <c r="A30" s="75" t="s">
        <v>27</v>
      </c>
      <c r="B30" s="254" t="str">
        <f>+B19</f>
        <v>06/2009</v>
      </c>
      <c r="C30" s="254" t="str">
        <f>+C19</f>
        <v>06/2008</v>
      </c>
      <c r="D30" s="254" t="str">
        <f>D19</f>
        <v>12/2008</v>
      </c>
    </row>
    <row r="31" spans="1:4" ht="12.75">
      <c r="A31" s="80"/>
      <c r="B31" s="218"/>
      <c r="C31" s="218"/>
      <c r="D31" s="218"/>
    </row>
    <row r="32" ht="12.75">
      <c r="A32" s="190" t="s">
        <v>257</v>
      </c>
    </row>
    <row r="33" spans="1:4" ht="12.75">
      <c r="A33" s="204" t="s">
        <v>252</v>
      </c>
      <c r="B33" s="219"/>
      <c r="C33" s="219">
        <v>15000</v>
      </c>
      <c r="D33" s="219">
        <v>15000</v>
      </c>
    </row>
    <row r="34" spans="1:4" ht="12.75">
      <c r="A34" s="190" t="s">
        <v>152</v>
      </c>
      <c r="B34" s="216">
        <f>SUM(B33:B33)</f>
        <v>0</v>
      </c>
      <c r="C34" s="216">
        <f>SUM(C33:C33)</f>
        <v>15000</v>
      </c>
      <c r="D34" s="216">
        <f>SUM(D33:D33)</f>
        <v>15000</v>
      </c>
    </row>
    <row r="35" spans="1:4" ht="12.75">
      <c r="A35" s="76" t="s">
        <v>258</v>
      </c>
      <c r="B35" s="216"/>
      <c r="C35" s="216">
        <v>301</v>
      </c>
      <c r="D35" s="216">
        <v>112</v>
      </c>
    </row>
    <row r="37" spans="1:6" ht="12.75">
      <c r="A37" s="190" t="s">
        <v>259</v>
      </c>
      <c r="F37" s="76"/>
    </row>
    <row r="38" spans="1:4" ht="12.75">
      <c r="A38" s="190" t="s">
        <v>252</v>
      </c>
      <c r="B38" s="216">
        <v>4629</v>
      </c>
      <c r="C38" s="216">
        <v>4629</v>
      </c>
      <c r="D38" s="216">
        <v>4629</v>
      </c>
    </row>
    <row r="39" spans="1:4" ht="12.75">
      <c r="A39" s="190" t="s">
        <v>253</v>
      </c>
      <c r="B39" s="216">
        <v>23600</v>
      </c>
      <c r="C39" s="216">
        <v>18514</v>
      </c>
      <c r="D39" s="216">
        <v>20914</v>
      </c>
    </row>
    <row r="40" spans="1:4" ht="12.75">
      <c r="A40" s="204" t="s">
        <v>254</v>
      </c>
      <c r="B40" s="219"/>
      <c r="C40" s="219">
        <v>9714</v>
      </c>
      <c r="D40" s="219">
        <v>5000</v>
      </c>
    </row>
    <row r="41" spans="1:4" ht="12.75">
      <c r="A41" s="190" t="s">
        <v>152</v>
      </c>
      <c r="B41" s="216">
        <f>SUM(B38:B40)</f>
        <v>28229</v>
      </c>
      <c r="C41" s="216">
        <f>SUM(C38:C40)</f>
        <v>32857</v>
      </c>
      <c r="D41" s="216">
        <f>SUM(D38:D40)</f>
        <v>30543</v>
      </c>
    </row>
    <row r="42" spans="1:4" ht="12.75">
      <c r="A42" s="76" t="s">
        <v>258</v>
      </c>
      <c r="B42" s="216">
        <v>-1062</v>
      </c>
      <c r="C42" s="216">
        <v>1204</v>
      </c>
      <c r="D42" s="220">
        <v>-610</v>
      </c>
    </row>
    <row r="43" spans="1:2" ht="12.75">
      <c r="A43" s="81"/>
      <c r="B43" s="220"/>
    </row>
    <row r="44" spans="1:4" ht="26.25" customHeight="1">
      <c r="A44" s="493" t="s">
        <v>260</v>
      </c>
      <c r="B44" s="493"/>
      <c r="C44" s="493"/>
      <c r="D44" s="493"/>
    </row>
    <row r="45" spans="1:5" ht="39.75" customHeight="1">
      <c r="A45" s="495" t="s">
        <v>271</v>
      </c>
      <c r="B45" s="495"/>
      <c r="C45" s="495"/>
      <c r="D45" s="495"/>
      <c r="E45" s="495"/>
    </row>
    <row r="47" ht="12.75">
      <c r="A47" s="73" t="s">
        <v>261</v>
      </c>
    </row>
    <row r="49" spans="1:4" ht="12.75">
      <c r="A49" s="75" t="s">
        <v>27</v>
      </c>
      <c r="B49" s="254" t="str">
        <f>+B30</f>
        <v>06/2009</v>
      </c>
      <c r="C49" s="254" t="str">
        <f>+C30</f>
        <v>06/2008</v>
      </c>
      <c r="D49" s="254" t="str">
        <f>D30</f>
        <v>12/2008</v>
      </c>
    </row>
    <row r="50" ht="12.75">
      <c r="F50" s="353"/>
    </row>
    <row r="51" ht="12.75">
      <c r="A51" s="76" t="s">
        <v>262</v>
      </c>
    </row>
    <row r="52" spans="1:4" ht="12.75">
      <c r="A52" s="190" t="s">
        <v>252</v>
      </c>
      <c r="B52" s="216">
        <v>168</v>
      </c>
      <c r="C52" s="216">
        <v>2259</v>
      </c>
      <c r="D52" s="216"/>
    </row>
    <row r="53" spans="1:3" ht="12.75">
      <c r="A53" s="76" t="s">
        <v>258</v>
      </c>
      <c r="B53" s="221">
        <v>-3</v>
      </c>
      <c r="C53" s="221">
        <v>-17</v>
      </c>
    </row>
    <row r="55" spans="1:5" ht="25.5" customHeight="1">
      <c r="A55" s="496" t="s">
        <v>269</v>
      </c>
      <c r="B55" s="497"/>
      <c r="C55" s="497"/>
      <c r="D55" s="497"/>
      <c r="E55" s="497"/>
    </row>
    <row r="58" ht="12.75">
      <c r="A58" s="73" t="s">
        <v>115</v>
      </c>
    </row>
    <row r="59" ht="12.75">
      <c r="A59" s="73"/>
    </row>
    <row r="60" spans="1:4" ht="12.75">
      <c r="A60" s="75" t="s">
        <v>6</v>
      </c>
      <c r="B60" s="254" t="str">
        <f>+B19</f>
        <v>06/2009</v>
      </c>
      <c r="C60" s="254" t="str">
        <f>+C19</f>
        <v>06/2008</v>
      </c>
      <c r="D60" s="254" t="str">
        <f>D49</f>
        <v>12/2008</v>
      </c>
    </row>
    <row r="61" spans="1:4" ht="12.75">
      <c r="A61" s="80"/>
      <c r="B61" s="218"/>
      <c r="C61" s="218"/>
      <c r="D61" s="218"/>
    </row>
    <row r="62" spans="1:4" ht="12.75">
      <c r="A62" s="80" t="s">
        <v>263</v>
      </c>
      <c r="B62" s="218"/>
      <c r="C62" s="218"/>
      <c r="D62" s="218"/>
    </row>
    <row r="63" spans="1:4" ht="12.75">
      <c r="A63" s="190" t="s">
        <v>252</v>
      </c>
      <c r="B63" s="216"/>
      <c r="C63" s="216">
        <v>226</v>
      </c>
      <c r="D63" s="216"/>
    </row>
    <row r="64" spans="1:4" ht="12" customHeight="1">
      <c r="A64" s="468" t="s">
        <v>264</v>
      </c>
      <c r="B64" s="219"/>
      <c r="C64" s="219">
        <v>114</v>
      </c>
      <c r="D64" s="219"/>
    </row>
    <row r="65" spans="1:4" ht="12.75">
      <c r="A65" s="76" t="s">
        <v>152</v>
      </c>
      <c r="B65" s="216">
        <f>SUM(B63:B64)</f>
        <v>0</v>
      </c>
      <c r="C65" s="216">
        <f>SUM(C63:C64)</f>
        <v>340</v>
      </c>
      <c r="D65" s="216">
        <f>SUM(D63:D64)</f>
        <v>0</v>
      </c>
    </row>
    <row r="66" spans="1:4" ht="12.75">
      <c r="A66" s="76" t="s">
        <v>265</v>
      </c>
      <c r="B66" s="216"/>
      <c r="C66" s="216">
        <v>18</v>
      </c>
      <c r="D66" s="216"/>
    </row>
    <row r="67" spans="1:4" ht="12.75">
      <c r="A67" s="81"/>
      <c r="B67" s="220"/>
      <c r="C67" s="220"/>
      <c r="D67" s="220"/>
    </row>
    <row r="68" spans="1:4" ht="12.75">
      <c r="A68" s="80" t="s">
        <v>266</v>
      </c>
      <c r="B68" s="218"/>
      <c r="C68" s="218"/>
      <c r="D68" s="218"/>
    </row>
    <row r="69" spans="1:4" s="81" customFormat="1" ht="12.75">
      <c r="A69" s="190" t="s">
        <v>252</v>
      </c>
      <c r="B69" s="239"/>
      <c r="C69" s="239">
        <v>42</v>
      </c>
      <c r="D69" s="239"/>
    </row>
    <row r="70" spans="1:4" s="81" customFormat="1" ht="12.75">
      <c r="A70" s="76" t="s">
        <v>265</v>
      </c>
      <c r="B70" s="239"/>
      <c r="C70" s="216">
        <v>-2192</v>
      </c>
      <c r="D70" s="220"/>
    </row>
    <row r="71" ht="12.75" customHeight="1"/>
    <row r="72" spans="1:4" ht="26.25" customHeight="1">
      <c r="A72" s="493" t="s">
        <v>267</v>
      </c>
      <c r="B72" s="493"/>
      <c r="C72" s="493"/>
      <c r="D72" s="493"/>
    </row>
    <row r="73" spans="1:4" ht="50.25" customHeight="1">
      <c r="A73" s="493" t="s">
        <v>268</v>
      </c>
      <c r="B73" s="493"/>
      <c r="C73" s="493"/>
      <c r="D73" s="493"/>
    </row>
  </sheetData>
  <mergeCells count="5">
    <mergeCell ref="A44:D44"/>
    <mergeCell ref="A45:E45"/>
    <mergeCell ref="A72:D72"/>
    <mergeCell ref="A73:D73"/>
    <mergeCell ref="A55:E55"/>
  </mergeCells>
  <printOptions/>
  <pageMargins left="0.75" right="0.75" top="1" bottom="1" header="0.4921259845" footer="0.4921259845"/>
  <pageSetup horizontalDpi="600" verticalDpi="600" orientation="portrait" paperSize="9" scale="94" r:id="rId1"/>
  <rowBreaks count="1" manualBreakCount="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22" sqref="A22:D22"/>
    </sheetView>
  </sheetViews>
  <sheetFormatPr defaultColWidth="9.140625" defaultRowHeight="12.75"/>
  <cols>
    <col min="1" max="1" width="36.8515625" style="271" customWidth="1"/>
    <col min="2" max="2" width="10.57421875" style="270" customWidth="1"/>
    <col min="3" max="3" width="10.57421875" style="271" customWidth="1"/>
    <col min="4" max="4" width="10.57421875" style="268" customWidth="1"/>
    <col min="5" max="5" width="10.57421875" style="269" customWidth="1"/>
    <col min="6" max="6" width="10.57421875" style="270" customWidth="1"/>
    <col min="7" max="7" width="10.28125" style="270" hidden="1" customWidth="1"/>
    <col min="8" max="9" width="9.140625" style="271" customWidth="1"/>
    <col min="10" max="10" width="26.00390625" style="271" customWidth="1"/>
    <col min="11" max="16384" width="9.140625" style="271" customWidth="1"/>
  </cols>
  <sheetData>
    <row r="1" spans="1:3" ht="12.75">
      <c r="A1" s="267" t="s">
        <v>3</v>
      </c>
      <c r="B1" s="321"/>
      <c r="C1" s="267"/>
    </row>
    <row r="2" spans="1:3" ht="12.75">
      <c r="A2" s="267"/>
      <c r="B2" s="321"/>
      <c r="C2" s="267"/>
    </row>
    <row r="3" spans="1:8" ht="15.75">
      <c r="A3" s="272" t="s">
        <v>49</v>
      </c>
      <c r="B3" s="325"/>
      <c r="C3" s="272"/>
      <c r="D3" s="273"/>
      <c r="E3" s="274"/>
      <c r="H3" s="275"/>
    </row>
    <row r="4" spans="1:8" ht="12.75">
      <c r="A4" s="276"/>
      <c r="B4" s="285"/>
      <c r="C4" s="276"/>
      <c r="D4" s="277"/>
      <c r="E4" s="278"/>
      <c r="H4" s="275"/>
    </row>
    <row r="5" spans="1:8" ht="12.75">
      <c r="A5" s="436" t="s">
        <v>27</v>
      </c>
      <c r="B5" s="390" t="s">
        <v>19</v>
      </c>
      <c r="C5" s="390" t="s">
        <v>16</v>
      </c>
      <c r="D5" s="390" t="s">
        <v>17</v>
      </c>
      <c r="E5" s="390" t="s">
        <v>18</v>
      </c>
      <c r="F5" s="279" t="s">
        <v>12</v>
      </c>
      <c r="G5" s="279" t="s">
        <v>9</v>
      </c>
      <c r="H5" s="280"/>
    </row>
    <row r="6" spans="1:8" ht="12.75">
      <c r="A6" s="281"/>
      <c r="B6" s="282"/>
      <c r="C6" s="282"/>
      <c r="D6" s="282"/>
      <c r="E6" s="282"/>
      <c r="F6" s="283"/>
      <c r="G6" s="282"/>
      <c r="H6" s="284"/>
    </row>
    <row r="7" spans="1:12" s="270" customFormat="1" ht="12.75" customHeight="1">
      <c r="A7" s="285" t="s">
        <v>41</v>
      </c>
      <c r="B7" s="286">
        <f>+'INCOME STATEMENT'!B24</f>
        <v>10021</v>
      </c>
      <c r="C7" s="286">
        <v>6768</v>
      </c>
      <c r="D7" s="286">
        <f>+'INCOME STATEMENT'!E24</f>
        <v>16121</v>
      </c>
      <c r="E7" s="286">
        <v>26501</v>
      </c>
      <c r="F7" s="286">
        <v>39968</v>
      </c>
      <c r="G7" s="287">
        <v>554613</v>
      </c>
      <c r="H7" s="288"/>
      <c r="J7" s="289"/>
      <c r="K7" s="280"/>
      <c r="L7" s="268"/>
    </row>
    <row r="8" spans="1:11" s="268" customFormat="1" ht="25.5" customHeight="1">
      <c r="A8" s="290" t="s">
        <v>50</v>
      </c>
      <c r="B8" s="391"/>
      <c r="C8" s="391"/>
      <c r="D8" s="391"/>
      <c r="E8" s="391"/>
      <c r="F8" s="288"/>
      <c r="G8" s="284"/>
      <c r="H8" s="284"/>
      <c r="J8" s="291"/>
      <c r="K8" s="292"/>
    </row>
    <row r="9" spans="1:11" s="268" customFormat="1" ht="12.75" customHeight="1">
      <c r="A9" s="437" t="s">
        <v>51</v>
      </c>
      <c r="B9" s="392">
        <v>99</v>
      </c>
      <c r="C9" s="392">
        <v>685</v>
      </c>
      <c r="D9" s="392">
        <v>-335</v>
      </c>
      <c r="E9" s="392">
        <v>371</v>
      </c>
      <c r="F9" s="284">
        <v>-972</v>
      </c>
      <c r="G9" s="288"/>
      <c r="H9" s="288"/>
      <c r="J9" s="291"/>
      <c r="K9" s="292"/>
    </row>
    <row r="10" spans="1:11" s="268" customFormat="1" ht="12.75" customHeight="1">
      <c r="A10" s="437" t="s">
        <v>52</v>
      </c>
      <c r="B10" s="392"/>
      <c r="C10" s="392"/>
      <c r="D10" s="392"/>
      <c r="E10" s="392"/>
      <c r="F10" s="284"/>
      <c r="G10" s="284"/>
      <c r="H10" s="284"/>
      <c r="J10" s="291"/>
      <c r="K10" s="292"/>
    </row>
    <row r="11" spans="1:11" s="268" customFormat="1" ht="12.75" customHeight="1">
      <c r="A11" s="438" t="s">
        <v>53</v>
      </c>
      <c r="B11" s="392">
        <v>-80</v>
      </c>
      <c r="C11" s="392">
        <v>2</v>
      </c>
      <c r="D11" s="392">
        <v>-7</v>
      </c>
      <c r="E11" s="392">
        <v>1</v>
      </c>
      <c r="F11" s="284">
        <f>(-3516+42801+914-11128)/1000</f>
        <v>29.071</v>
      </c>
      <c r="G11" s="284"/>
      <c r="H11" s="284"/>
      <c r="J11" s="291"/>
      <c r="K11" s="292"/>
    </row>
    <row r="12" spans="1:11" s="268" customFormat="1" ht="12.75" customHeight="1">
      <c r="A12" s="439" t="s">
        <v>54</v>
      </c>
      <c r="B12" s="295"/>
      <c r="C12" s="295"/>
      <c r="D12" s="295"/>
      <c r="E12" s="295">
        <v>-14238</v>
      </c>
      <c r="F12" s="296">
        <f>(-14258101+19666)/1000</f>
        <v>-14238.435</v>
      </c>
      <c r="G12" s="284"/>
      <c r="H12" s="284"/>
      <c r="J12" s="291"/>
      <c r="K12" s="292"/>
    </row>
    <row r="13" spans="1:11" s="268" customFormat="1" ht="12.75" customHeight="1">
      <c r="A13" s="437" t="s">
        <v>52</v>
      </c>
      <c r="B13" s="284">
        <f>SUM(B11:B12)</f>
        <v>-80</v>
      </c>
      <c r="C13" s="284">
        <f>SUM(C11:C12)</f>
        <v>2</v>
      </c>
      <c r="D13" s="284">
        <f>SUM(D11:D12)</f>
        <v>-7</v>
      </c>
      <c r="E13" s="284">
        <f>SUM(E11:E12)</f>
        <v>-14237</v>
      </c>
      <c r="F13" s="284">
        <f>SUM(F11:F12)</f>
        <v>-14209.364</v>
      </c>
      <c r="G13" s="284"/>
      <c r="H13" s="284"/>
      <c r="J13" s="291"/>
      <c r="K13" s="292"/>
    </row>
    <row r="14" spans="1:11" s="268" customFormat="1" ht="12.75" customHeight="1">
      <c r="A14" s="440" t="s">
        <v>55</v>
      </c>
      <c r="B14" s="295">
        <v>287</v>
      </c>
      <c r="C14" s="295">
        <v>-147</v>
      </c>
      <c r="D14" s="295">
        <v>-22</v>
      </c>
      <c r="E14" s="295">
        <v>-257</v>
      </c>
      <c r="F14" s="296">
        <v>-1862</v>
      </c>
      <c r="G14" s="284"/>
      <c r="H14" s="284"/>
      <c r="J14" s="298"/>
      <c r="K14" s="299"/>
    </row>
    <row r="15" spans="1:11" s="275" customFormat="1" ht="12.75" customHeight="1">
      <c r="A15" s="300" t="s">
        <v>50</v>
      </c>
      <c r="B15" s="301">
        <f>B9+B13+B14</f>
        <v>306</v>
      </c>
      <c r="C15" s="301">
        <f>C9+C13+C14</f>
        <v>540</v>
      </c>
      <c r="D15" s="301">
        <f>D9+D13+D14</f>
        <v>-364</v>
      </c>
      <c r="E15" s="301">
        <f>E9+E13+E14</f>
        <v>-14123</v>
      </c>
      <c r="F15" s="301">
        <f>F9+F13+F14</f>
        <v>-17043.364</v>
      </c>
      <c r="G15" s="302"/>
      <c r="H15" s="302"/>
      <c r="J15" s="303"/>
      <c r="K15" s="303"/>
    </row>
    <row r="16" spans="1:11" s="275" customFormat="1" ht="12.75" customHeight="1">
      <c r="A16" s="290" t="s">
        <v>56</v>
      </c>
      <c r="B16" s="304">
        <f>B7+B15</f>
        <v>10327</v>
      </c>
      <c r="C16" s="304">
        <f>C7+C15</f>
        <v>7308</v>
      </c>
      <c r="D16" s="304">
        <f>D7+D15</f>
        <v>15757</v>
      </c>
      <c r="E16" s="304">
        <f>E7+E15</f>
        <v>12378</v>
      </c>
      <c r="F16" s="304">
        <f>F7+F15</f>
        <v>22924.636</v>
      </c>
      <c r="G16" s="302"/>
      <c r="H16" s="302"/>
      <c r="I16" s="305"/>
      <c r="J16" s="306"/>
      <c r="K16" s="307"/>
    </row>
    <row r="17" spans="1:11" s="275" customFormat="1" ht="12.75" customHeight="1">
      <c r="A17" s="290"/>
      <c r="B17" s="392"/>
      <c r="C17" s="392"/>
      <c r="D17" s="392"/>
      <c r="E17" s="392"/>
      <c r="F17" s="304"/>
      <c r="G17" s="302"/>
      <c r="H17" s="302"/>
      <c r="I17" s="305"/>
      <c r="J17" s="306"/>
      <c r="K17" s="307"/>
    </row>
    <row r="18" spans="1:12" ht="12.75" customHeight="1">
      <c r="A18" s="290" t="s">
        <v>42</v>
      </c>
      <c r="B18" s="393"/>
      <c r="C18" s="393"/>
      <c r="D18" s="393"/>
      <c r="E18" s="393"/>
      <c r="H18" s="268"/>
      <c r="J18" s="275"/>
      <c r="K18" s="308"/>
      <c r="L18" s="275"/>
    </row>
    <row r="19" spans="1:12" ht="12.75" customHeight="1">
      <c r="A19" s="7" t="s">
        <v>43</v>
      </c>
      <c r="B19" s="283">
        <f>+B16-B20</f>
        <v>10318</v>
      </c>
      <c r="C19" s="283">
        <f>+C16-C20</f>
        <v>7284</v>
      </c>
      <c r="D19" s="283">
        <f>+D16-D20</f>
        <v>15766</v>
      </c>
      <c r="E19" s="283">
        <f>+E16-E20</f>
        <v>12351</v>
      </c>
      <c r="F19" s="283">
        <f>+F16-F20</f>
        <v>22949.636</v>
      </c>
      <c r="G19" s="283">
        <f>+G6-G20</f>
        <v>-258</v>
      </c>
      <c r="H19" s="284"/>
      <c r="J19" s="275"/>
      <c r="K19" s="308"/>
      <c r="L19" s="275"/>
    </row>
    <row r="20" spans="1:12" ht="12.75" customHeight="1">
      <c r="A20" s="281" t="s">
        <v>44</v>
      </c>
      <c r="B20" s="286">
        <v>9</v>
      </c>
      <c r="C20" s="286">
        <v>24</v>
      </c>
      <c r="D20" s="286">
        <v>-9</v>
      </c>
      <c r="E20" s="286">
        <v>27</v>
      </c>
      <c r="F20" s="270">
        <v>-25</v>
      </c>
      <c r="G20" s="270">
        <v>258</v>
      </c>
      <c r="H20" s="268"/>
      <c r="J20" s="275"/>
      <c r="K20" s="275"/>
      <c r="L20" s="275"/>
    </row>
    <row r="22" spans="1:4" ht="25.5" customHeight="1">
      <c r="A22" s="489" t="s">
        <v>57</v>
      </c>
      <c r="B22" s="490"/>
      <c r="C22" s="490"/>
      <c r="D22" s="490"/>
    </row>
    <row r="23" spans="4:6" ht="12.75">
      <c r="D23" s="269"/>
      <c r="E23" s="286"/>
      <c r="F23" s="283"/>
    </row>
    <row r="24" ht="12.75">
      <c r="D24" s="284"/>
    </row>
  </sheetData>
  <sheetProtection/>
  <mergeCells count="1">
    <mergeCell ref="A22:D22"/>
  </mergeCells>
  <printOptions/>
  <pageMargins left="0.72" right="0.42" top="0.984251968503937" bottom="0" header="0.79" footer="0.4921259845"/>
  <pageSetup fitToHeight="7" fitToWidth="1" orientation="portrait" paperSize="9" r:id="rId1"/>
</worksheet>
</file>

<file path=xl/worksheets/sheet3.xml><?xml version="1.0" encoding="utf-8"?>
<worksheet xmlns="http://schemas.openxmlformats.org/spreadsheetml/2006/main" xmlns:r="http://schemas.openxmlformats.org/officeDocument/2006/relationships">
  <dimension ref="A1:H83"/>
  <sheetViews>
    <sheetView workbookViewId="0" topLeftCell="A1">
      <selection activeCell="A64" sqref="A64"/>
    </sheetView>
  </sheetViews>
  <sheetFormatPr defaultColWidth="9.140625" defaultRowHeight="12.75"/>
  <cols>
    <col min="1" max="1" width="40.00390625" style="2" customWidth="1"/>
    <col min="2" max="4" width="11.00390625" style="111" customWidth="1"/>
    <col min="5" max="5" width="9.140625" style="2" customWidth="1"/>
    <col min="6" max="6" width="10.140625" style="2" bestFit="1" customWidth="1"/>
    <col min="7" max="16384" width="9.140625" style="2" customWidth="1"/>
  </cols>
  <sheetData>
    <row r="1" ht="12.75">
      <c r="A1" s="267" t="s">
        <v>3</v>
      </c>
    </row>
    <row r="3" spans="1:2" ht="15.75">
      <c r="A3" s="1" t="s">
        <v>58</v>
      </c>
      <c r="B3" s="369"/>
    </row>
    <row r="4" spans="1:2" ht="12.75">
      <c r="A4" s="12"/>
      <c r="B4" s="370"/>
    </row>
    <row r="5" spans="1:4" ht="12.75">
      <c r="A5" s="441" t="s">
        <v>27</v>
      </c>
      <c r="B5" s="114" t="s">
        <v>20</v>
      </c>
      <c r="C5" s="114" t="s">
        <v>21</v>
      </c>
      <c r="D5" s="114" t="s">
        <v>13</v>
      </c>
    </row>
    <row r="6" ht="12.75">
      <c r="A6" s="12"/>
    </row>
    <row r="7" spans="1:4" ht="12.75">
      <c r="A7" s="4" t="s">
        <v>59</v>
      </c>
      <c r="B7" s="108"/>
      <c r="C7" s="108"/>
      <c r="D7" s="108"/>
    </row>
    <row r="8" spans="2:4" ht="12.75">
      <c r="B8" s="108"/>
      <c r="C8" s="108"/>
      <c r="D8" s="108"/>
    </row>
    <row r="9" spans="1:4" ht="12.75">
      <c r="A9" s="4" t="s">
        <v>60</v>
      </c>
      <c r="B9" s="108"/>
      <c r="C9" s="108"/>
      <c r="D9" s="108"/>
    </row>
    <row r="10" spans="1:4" ht="12.75">
      <c r="A10" s="7" t="s">
        <v>61</v>
      </c>
      <c r="B10" s="108"/>
      <c r="C10" s="108"/>
      <c r="D10" s="108"/>
    </row>
    <row r="11" spans="1:4" ht="12.75" customHeight="1">
      <c r="A11" s="13" t="s">
        <v>62</v>
      </c>
      <c r="B11" s="108">
        <v>115495</v>
      </c>
      <c r="C11" s="108">
        <v>119900</v>
      </c>
      <c r="D11" s="108">
        <v>115451</v>
      </c>
    </row>
    <row r="12" spans="1:4" ht="12.75" customHeight="1">
      <c r="A12" s="442" t="s">
        <v>63</v>
      </c>
      <c r="B12" s="108">
        <v>6454</v>
      </c>
      <c r="C12" s="108">
        <v>7187</v>
      </c>
      <c r="D12" s="108">
        <v>7346</v>
      </c>
    </row>
    <row r="13" spans="1:4" ht="12.75" customHeight="1">
      <c r="A13" s="442" t="s">
        <v>64</v>
      </c>
      <c r="B13" s="108">
        <v>12250</v>
      </c>
      <c r="C13" s="108">
        <v>14128</v>
      </c>
      <c r="D13" s="108">
        <v>13270</v>
      </c>
    </row>
    <row r="14" spans="1:6" ht="25.5">
      <c r="A14" s="442" t="s">
        <v>65</v>
      </c>
      <c r="B14" s="108">
        <v>4188</v>
      </c>
      <c r="C14" s="108">
        <v>6388</v>
      </c>
      <c r="D14" s="108">
        <v>5158</v>
      </c>
      <c r="F14" s="5"/>
    </row>
    <row r="15" spans="1:8" ht="12.75">
      <c r="A15" s="443" t="s">
        <v>66</v>
      </c>
      <c r="B15" s="109">
        <v>13218</v>
      </c>
      <c r="C15" s="109">
        <v>12011</v>
      </c>
      <c r="D15" s="109">
        <v>11402</v>
      </c>
      <c r="F15" s="5"/>
      <c r="G15" s="5"/>
      <c r="H15" s="5"/>
    </row>
    <row r="16" spans="1:8" ht="12.75">
      <c r="A16" s="12"/>
      <c r="B16" s="110">
        <f>SUM(B11:B15)</f>
        <v>151605</v>
      </c>
      <c r="C16" s="110">
        <f>SUM(C11:C15)</f>
        <v>159614</v>
      </c>
      <c r="D16" s="110">
        <f>SUM(D11:D15)</f>
        <v>152627</v>
      </c>
      <c r="F16" s="5"/>
      <c r="G16" s="5"/>
      <c r="H16" s="5"/>
    </row>
    <row r="17" spans="1:4" ht="12.75">
      <c r="A17" s="444" t="s">
        <v>67</v>
      </c>
      <c r="B17" s="108"/>
      <c r="C17" s="108"/>
      <c r="D17" s="108"/>
    </row>
    <row r="18" spans="1:4" ht="12.75">
      <c r="A18" s="13" t="s">
        <v>68</v>
      </c>
      <c r="B18" s="108">
        <v>4015</v>
      </c>
      <c r="C18" s="108">
        <v>3503</v>
      </c>
      <c r="D18" s="108">
        <v>3832</v>
      </c>
    </row>
    <row r="19" spans="1:4" ht="12.75">
      <c r="A19" s="13" t="s">
        <v>69</v>
      </c>
      <c r="B19" s="108">
        <v>61872</v>
      </c>
      <c r="C19" s="108">
        <v>38039</v>
      </c>
      <c r="D19" s="108">
        <v>43958</v>
      </c>
    </row>
    <row r="20" spans="1:4" ht="12.75">
      <c r="A20" s="13" t="s">
        <v>70</v>
      </c>
      <c r="B20" s="108">
        <v>114982</v>
      </c>
      <c r="C20" s="108">
        <v>106703</v>
      </c>
      <c r="D20" s="108">
        <v>113851</v>
      </c>
    </row>
    <row r="21" spans="1:4" ht="12.75">
      <c r="A21" s="13" t="s">
        <v>71</v>
      </c>
      <c r="B21" s="108">
        <v>79</v>
      </c>
      <c r="C21" s="108">
        <v>82</v>
      </c>
      <c r="D21" s="108">
        <v>78</v>
      </c>
    </row>
    <row r="22" spans="1:5" ht="25.5">
      <c r="A22" s="445" t="s">
        <v>72</v>
      </c>
      <c r="B22" s="109">
        <v>20303</v>
      </c>
      <c r="C22" s="109">
        <v>17908</v>
      </c>
      <c r="D22" s="109">
        <v>35433</v>
      </c>
      <c r="E22" s="2" t="s">
        <v>1</v>
      </c>
    </row>
    <row r="23" spans="1:6" ht="12.75">
      <c r="A23" s="8"/>
      <c r="B23" s="110">
        <f>SUM(B18:B22)</f>
        <v>201251</v>
      </c>
      <c r="C23" s="110">
        <f>SUM(C18:C22)</f>
        <v>166235</v>
      </c>
      <c r="D23" s="110">
        <f>SUM(D18:D22)</f>
        <v>197152</v>
      </c>
      <c r="F23" s="5"/>
    </row>
    <row r="24" spans="1:4" ht="12.75">
      <c r="A24" s="444" t="s">
        <v>73</v>
      </c>
      <c r="B24" s="108"/>
      <c r="C24" s="108"/>
      <c r="D24" s="108"/>
    </row>
    <row r="25" spans="1:4" ht="12.75">
      <c r="A25" s="13" t="s">
        <v>74</v>
      </c>
      <c r="B25" s="108">
        <v>522</v>
      </c>
      <c r="C25" s="108">
        <v>402</v>
      </c>
      <c r="D25" s="108">
        <v>502</v>
      </c>
    </row>
    <row r="26" spans="1:4" ht="12.75">
      <c r="A26" s="13" t="s">
        <v>75</v>
      </c>
      <c r="B26" s="108">
        <v>4859</v>
      </c>
      <c r="C26" s="108">
        <v>4472</v>
      </c>
      <c r="D26" s="108">
        <v>4694</v>
      </c>
    </row>
    <row r="27" spans="1:4" ht="12.75">
      <c r="A27" s="13" t="s">
        <v>76</v>
      </c>
      <c r="B27" s="108">
        <v>1376</v>
      </c>
      <c r="C27" s="108">
        <v>1435</v>
      </c>
      <c r="D27" s="108">
        <v>945</v>
      </c>
    </row>
    <row r="28" spans="1:4" ht="12.75">
      <c r="A28" s="14" t="s">
        <v>77</v>
      </c>
      <c r="B28" s="109">
        <v>705</v>
      </c>
      <c r="C28" s="109">
        <v>634</v>
      </c>
      <c r="D28" s="109">
        <v>689</v>
      </c>
    </row>
    <row r="29" spans="1:4" ht="12.75">
      <c r="A29" s="12"/>
      <c r="B29" s="108">
        <f>SUM(B25:B28)</f>
        <v>7462</v>
      </c>
      <c r="C29" s="108">
        <f>SUM(C25:C28)</f>
        <v>6943</v>
      </c>
      <c r="D29" s="108">
        <f>SUM(D25:D28)</f>
        <v>6830</v>
      </c>
    </row>
    <row r="30" spans="1:4" ht="12.75">
      <c r="A30" s="12"/>
      <c r="B30" s="108"/>
      <c r="C30" s="108"/>
      <c r="D30" s="108"/>
    </row>
    <row r="31" spans="1:4" ht="12.75">
      <c r="A31" s="11" t="s">
        <v>78</v>
      </c>
      <c r="B31" s="110">
        <f>B29+B23+B16</f>
        <v>360318</v>
      </c>
      <c r="C31" s="110">
        <f>C29+C23+C16</f>
        <v>332792</v>
      </c>
      <c r="D31" s="110">
        <f>D29+D23+D16</f>
        <v>356609</v>
      </c>
    </row>
    <row r="32" spans="1:4" ht="12.75">
      <c r="A32" s="11"/>
      <c r="B32" s="108"/>
      <c r="C32" s="108"/>
      <c r="D32" s="108"/>
    </row>
    <row r="33" spans="1:4" ht="12.75">
      <c r="A33" s="11" t="s">
        <v>79</v>
      </c>
      <c r="B33" s="108"/>
      <c r="C33" s="108"/>
      <c r="D33" s="108"/>
    </row>
    <row r="34" spans="1:4" ht="12.75">
      <c r="A34" s="2" t="s">
        <v>80</v>
      </c>
      <c r="B34" s="108">
        <v>21894</v>
      </c>
      <c r="C34" s="108">
        <v>14518</v>
      </c>
      <c r="D34" s="108">
        <v>18827</v>
      </c>
    </row>
    <row r="35" spans="1:6" ht="12.75">
      <c r="A35" s="7" t="s">
        <v>81</v>
      </c>
      <c r="B35" s="108">
        <v>76039</v>
      </c>
      <c r="C35" s="108">
        <v>80088</v>
      </c>
      <c r="D35" s="108">
        <v>74634</v>
      </c>
      <c r="F35" s="5"/>
    </row>
    <row r="36" spans="1:6" ht="12.75">
      <c r="A36" s="7" t="s">
        <v>82</v>
      </c>
      <c r="B36" s="108"/>
      <c r="C36" s="108">
        <v>1550</v>
      </c>
      <c r="D36" s="108">
        <v>112</v>
      </c>
      <c r="E36" s="5"/>
      <c r="F36" s="5"/>
    </row>
    <row r="37" spans="1:6" ht="12.75">
      <c r="A37" s="7" t="s">
        <v>83</v>
      </c>
      <c r="B37" s="108">
        <v>1873</v>
      </c>
      <c r="C37" s="108">
        <v>2354</v>
      </c>
      <c r="D37" s="108">
        <v>986</v>
      </c>
      <c r="E37" s="5"/>
      <c r="F37" s="5"/>
    </row>
    <row r="38" spans="1:6" ht="12.75">
      <c r="A38" s="7" t="s">
        <v>74</v>
      </c>
      <c r="B38" s="108">
        <v>16477</v>
      </c>
      <c r="C38" s="108">
        <v>2995</v>
      </c>
      <c r="D38" s="108">
        <v>20368</v>
      </c>
      <c r="F38" s="5"/>
    </row>
    <row r="39" spans="1:6" ht="12.75">
      <c r="A39" s="6" t="s">
        <v>84</v>
      </c>
      <c r="B39" s="109">
        <v>6943</v>
      </c>
      <c r="C39" s="109">
        <v>5535</v>
      </c>
      <c r="D39" s="109">
        <v>6149</v>
      </c>
      <c r="E39" s="5"/>
      <c r="F39" s="5"/>
    </row>
    <row r="40" spans="1:4" ht="12.75">
      <c r="A40" s="7"/>
      <c r="B40" s="110"/>
      <c r="C40" s="110"/>
      <c r="D40" s="110"/>
    </row>
    <row r="41" spans="1:7" ht="12.75">
      <c r="A41" s="9" t="s">
        <v>85</v>
      </c>
      <c r="B41" s="110">
        <f>SUM(B34:B40)</f>
        <v>123226</v>
      </c>
      <c r="C41" s="110">
        <f>SUM(C34:C40)</f>
        <v>107040</v>
      </c>
      <c r="D41" s="110">
        <f>SUM(D34:D40)</f>
        <v>121076</v>
      </c>
      <c r="F41" s="5"/>
      <c r="G41" s="5"/>
    </row>
    <row r="42" spans="1:4" ht="12.75">
      <c r="A42" s="8"/>
      <c r="B42" s="110"/>
      <c r="C42" s="110"/>
      <c r="D42" s="110"/>
    </row>
    <row r="43" spans="1:6" ht="13.5" thickBot="1">
      <c r="A43" s="16" t="s">
        <v>86</v>
      </c>
      <c r="B43" s="115">
        <f>B31+B41</f>
        <v>483544</v>
      </c>
      <c r="C43" s="115">
        <f>C31+C41</f>
        <v>439832</v>
      </c>
      <c r="D43" s="115">
        <f>D31+D41</f>
        <v>477685</v>
      </c>
      <c r="F43" s="5"/>
    </row>
    <row r="44" spans="1:6" ht="12.75">
      <c r="A44" s="9"/>
      <c r="B44" s="110"/>
      <c r="C44" s="110"/>
      <c r="D44" s="110"/>
      <c r="F44" s="5"/>
    </row>
    <row r="45" ht="12.75">
      <c r="A45" s="9"/>
    </row>
    <row r="46" spans="1:4" ht="12.75">
      <c r="A46" s="441" t="s">
        <v>27</v>
      </c>
      <c r="B46" s="114" t="str">
        <f>+B5</f>
        <v>6/2009</v>
      </c>
      <c r="C46" s="114" t="str">
        <f>+C5</f>
        <v>6/2008</v>
      </c>
      <c r="D46" s="114" t="str">
        <f>+D5</f>
        <v>12/2008</v>
      </c>
    </row>
    <row r="47" ht="12.75">
      <c r="A47" s="12"/>
    </row>
    <row r="48" ht="12.75">
      <c r="A48" s="11" t="s">
        <v>87</v>
      </c>
    </row>
    <row r="50" ht="12.75">
      <c r="A50" s="4" t="s">
        <v>88</v>
      </c>
    </row>
    <row r="51" ht="12.75">
      <c r="A51" s="446" t="s">
        <v>89</v>
      </c>
    </row>
    <row r="52" spans="1:4" ht="12.75">
      <c r="A52" s="15" t="s">
        <v>90</v>
      </c>
      <c r="B52" s="108">
        <v>19399</v>
      </c>
      <c r="C52" s="108">
        <v>19398</v>
      </c>
      <c r="D52" s="108">
        <v>19399</v>
      </c>
    </row>
    <row r="53" spans="1:4" ht="12.75">
      <c r="A53" s="15" t="s">
        <v>91</v>
      </c>
      <c r="B53" s="108">
        <v>50673</v>
      </c>
      <c r="C53" s="108">
        <v>50645</v>
      </c>
      <c r="D53" s="108">
        <v>50673</v>
      </c>
    </row>
    <row r="54" spans="1:4" ht="12.75">
      <c r="A54" s="15" t="s">
        <v>92</v>
      </c>
      <c r="B54" s="108">
        <v>-3319</v>
      </c>
      <c r="C54" s="108">
        <v>-95</v>
      </c>
      <c r="D54" s="108">
        <v>-2964</v>
      </c>
    </row>
    <row r="55" spans="1:4" ht="12.75">
      <c r="A55" s="15" t="s">
        <v>93</v>
      </c>
      <c r="B55" s="108">
        <v>116515</v>
      </c>
      <c r="C55" s="108">
        <v>97252</v>
      </c>
      <c r="D55" s="108">
        <v>97799</v>
      </c>
    </row>
    <row r="56" spans="1:6" ht="12.75">
      <c r="A56" s="18" t="s">
        <v>41</v>
      </c>
      <c r="B56" s="109">
        <v>16120</v>
      </c>
      <c r="C56" s="109">
        <v>26502</v>
      </c>
      <c r="D56" s="109">
        <v>39969</v>
      </c>
      <c r="E56" s="5"/>
      <c r="F56" s="5"/>
    </row>
    <row r="57" spans="1:4" ht="12.75">
      <c r="A57" s="10"/>
      <c r="B57" s="110">
        <f>SUM(B52:B56)</f>
        <v>199388</v>
      </c>
      <c r="C57" s="110">
        <f>SUM(C52:C56)</f>
        <v>193702</v>
      </c>
      <c r="D57" s="110">
        <f>SUM(D52:D56)</f>
        <v>204876</v>
      </c>
    </row>
    <row r="58" spans="1:6" ht="12.75">
      <c r="A58" s="6" t="s">
        <v>44</v>
      </c>
      <c r="B58" s="109">
        <v>153</v>
      </c>
      <c r="C58" s="109">
        <v>214</v>
      </c>
      <c r="D58" s="109">
        <v>162</v>
      </c>
      <c r="F58" s="5"/>
    </row>
    <row r="59" spans="2:4" ht="12.75">
      <c r="B59" s="110"/>
      <c r="C59" s="110"/>
      <c r="D59" s="110"/>
    </row>
    <row r="60" spans="1:4" ht="12.75">
      <c r="A60" s="11" t="s">
        <v>94</v>
      </c>
      <c r="B60" s="108">
        <f>+B58+B57</f>
        <v>199541</v>
      </c>
      <c r="C60" s="108">
        <f>+C58+C57</f>
        <v>193916</v>
      </c>
      <c r="D60" s="108">
        <f>+D58+D57</f>
        <v>205038</v>
      </c>
    </row>
    <row r="61" spans="1:4" ht="12.75">
      <c r="A61" s="11"/>
      <c r="B61" s="108"/>
      <c r="C61" s="108"/>
      <c r="D61" s="108"/>
    </row>
    <row r="62" spans="1:4" ht="12.75">
      <c r="A62" s="11" t="s">
        <v>95</v>
      </c>
      <c r="B62" s="108"/>
      <c r="C62" s="108"/>
      <c r="D62" s="108"/>
    </row>
    <row r="63" spans="1:4" ht="12.75">
      <c r="A63" s="7" t="s">
        <v>96</v>
      </c>
      <c r="B63" s="108"/>
      <c r="C63" s="108"/>
      <c r="D63" s="108"/>
    </row>
    <row r="64" spans="1:4" ht="12.75">
      <c r="A64" s="15" t="s">
        <v>97</v>
      </c>
      <c r="B64" s="108">
        <v>32660</v>
      </c>
      <c r="C64" s="108">
        <v>29726</v>
      </c>
      <c r="D64" s="108">
        <v>32898</v>
      </c>
    </row>
    <row r="65" spans="1:4" ht="12.75">
      <c r="A65" s="15" t="s">
        <v>98</v>
      </c>
      <c r="B65" s="108">
        <v>680</v>
      </c>
      <c r="C65" s="108">
        <v>591</v>
      </c>
      <c r="D65" s="108">
        <v>674</v>
      </c>
    </row>
    <row r="66" spans="1:4" ht="12.75">
      <c r="A66" s="15" t="s">
        <v>99</v>
      </c>
      <c r="B66" s="108">
        <v>1993</v>
      </c>
      <c r="C66" s="108">
        <v>1113</v>
      </c>
      <c r="D66" s="108">
        <v>1741</v>
      </c>
    </row>
    <row r="67" spans="1:4" ht="12.75">
      <c r="A67" s="15" t="s">
        <v>100</v>
      </c>
      <c r="B67" s="108">
        <v>116181</v>
      </c>
      <c r="C67" s="108">
        <v>68558</v>
      </c>
      <c r="D67" s="108">
        <v>102487</v>
      </c>
    </row>
    <row r="68" spans="1:4" ht="12.75">
      <c r="A68" s="18" t="s">
        <v>101</v>
      </c>
      <c r="B68" s="109">
        <v>1340</v>
      </c>
      <c r="C68" s="109">
        <v>690</v>
      </c>
      <c r="D68" s="109">
        <v>1083</v>
      </c>
    </row>
    <row r="69" spans="2:6" ht="12.75">
      <c r="B69" s="112">
        <f>SUM(B64:B68)</f>
        <v>152854</v>
      </c>
      <c r="C69" s="112">
        <f>SUM(C64:C68)</f>
        <v>100678</v>
      </c>
      <c r="D69" s="112">
        <f>SUM(D64:D68)</f>
        <v>138883</v>
      </c>
      <c r="F69" s="5"/>
    </row>
    <row r="70" spans="1:4" ht="12.75">
      <c r="A70" s="7" t="s">
        <v>102</v>
      </c>
      <c r="B70" s="108"/>
      <c r="C70" s="108"/>
      <c r="D70" s="108"/>
    </row>
    <row r="71" spans="1:4" ht="12.75">
      <c r="A71" s="15" t="s">
        <v>103</v>
      </c>
      <c r="B71" s="108">
        <v>36666</v>
      </c>
      <c r="C71" s="108">
        <v>51766</v>
      </c>
      <c r="D71" s="108">
        <v>44569</v>
      </c>
    </row>
    <row r="72" spans="1:4" ht="12.75">
      <c r="A72" s="15" t="s">
        <v>104</v>
      </c>
      <c r="B72" s="108">
        <v>91864</v>
      </c>
      <c r="C72" s="108">
        <v>91102</v>
      </c>
      <c r="D72" s="108">
        <v>88298</v>
      </c>
    </row>
    <row r="73" spans="1:4" ht="12.75">
      <c r="A73" s="15" t="s">
        <v>105</v>
      </c>
      <c r="B73" s="108">
        <v>1066</v>
      </c>
      <c r="C73" s="108">
        <v>2192</v>
      </c>
      <c r="D73" s="108">
        <v>610</v>
      </c>
    </row>
    <row r="74" spans="1:4" ht="12.75">
      <c r="A74" s="15" t="s">
        <v>106</v>
      </c>
      <c r="B74" s="108">
        <v>1242</v>
      </c>
      <c r="C74" s="108">
        <v>153</v>
      </c>
      <c r="D74" s="108">
        <v>273</v>
      </c>
    </row>
    <row r="75" spans="1:6" ht="12.75">
      <c r="A75" s="18" t="s">
        <v>107</v>
      </c>
      <c r="B75" s="109">
        <v>311</v>
      </c>
      <c r="C75" s="109">
        <v>25</v>
      </c>
      <c r="D75" s="109">
        <v>14</v>
      </c>
      <c r="F75" s="5"/>
    </row>
    <row r="76" spans="1:6" ht="12.75">
      <c r="A76" s="8"/>
      <c r="B76" s="112">
        <f>SUM(B71:B75)</f>
        <v>131149</v>
      </c>
      <c r="C76" s="112">
        <f>SUM(C71:C75)</f>
        <v>145238</v>
      </c>
      <c r="D76" s="112">
        <f>SUM(D71:D75)</f>
        <v>133764</v>
      </c>
      <c r="F76" s="5"/>
    </row>
    <row r="77" spans="1:4" ht="12.75">
      <c r="A77" s="8"/>
      <c r="B77" s="108"/>
      <c r="C77" s="108"/>
      <c r="D77" s="108"/>
    </row>
    <row r="78" spans="1:6" ht="12.75">
      <c r="A78" s="9" t="s">
        <v>108</v>
      </c>
      <c r="B78" s="110">
        <f>+B69+B76</f>
        <v>284003</v>
      </c>
      <c r="C78" s="110">
        <f>+C69+C76</f>
        <v>245916</v>
      </c>
      <c r="D78" s="110">
        <f>+D69+D76</f>
        <v>272647</v>
      </c>
      <c r="F78" s="5"/>
    </row>
    <row r="79" spans="1:4" ht="12.75">
      <c r="A79" s="12"/>
      <c r="B79" s="108"/>
      <c r="C79" s="108"/>
      <c r="D79" s="108"/>
    </row>
    <row r="80" spans="1:6" ht="13.5" thickBot="1">
      <c r="A80" s="16" t="s">
        <v>109</v>
      </c>
      <c r="B80" s="115">
        <f>B57+B58+B78</f>
        <v>483544</v>
      </c>
      <c r="C80" s="115">
        <f>C57+C58+C78</f>
        <v>439832</v>
      </c>
      <c r="D80" s="115">
        <f>D57+D58+D78</f>
        <v>477685</v>
      </c>
      <c r="F80" s="5"/>
    </row>
    <row r="81" spans="1:2" ht="12.75">
      <c r="A81" s="3"/>
      <c r="B81" s="371"/>
    </row>
    <row r="82" spans="2:4" ht="12.75">
      <c r="B82" s="108"/>
      <c r="C82" s="108"/>
      <c r="D82" s="108"/>
    </row>
    <row r="83" spans="1:2" ht="12.75">
      <c r="A83" s="3"/>
      <c r="B83" s="371"/>
    </row>
  </sheetData>
  <printOptions/>
  <pageMargins left="0.99" right="0.27" top="0.984251968503937" bottom="0" header="0.77" footer="0.4921259845"/>
  <pageSetup fitToHeight="7" orientation="portrait" paperSize="9" scale="94"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82"/>
  <sheetViews>
    <sheetView workbookViewId="0" topLeftCell="A1">
      <selection activeCell="A61" sqref="A61:A67"/>
    </sheetView>
  </sheetViews>
  <sheetFormatPr defaultColWidth="9.140625" defaultRowHeight="12.75"/>
  <cols>
    <col min="1" max="1" width="58.8515625" style="19" customWidth="1"/>
    <col min="2" max="4" width="12.28125" style="117" customWidth="1"/>
    <col min="5" max="16384" width="9.140625" style="19" customWidth="1"/>
  </cols>
  <sheetData>
    <row r="1" ht="12.75">
      <c r="A1" s="321" t="s">
        <v>3</v>
      </c>
    </row>
    <row r="3" spans="1:4" ht="15.75">
      <c r="A3" s="21" t="s">
        <v>110</v>
      </c>
      <c r="B3" s="129"/>
      <c r="C3" s="129"/>
      <c r="D3" s="129"/>
    </row>
    <row r="4" ht="12.75">
      <c r="A4" s="22"/>
    </row>
    <row r="5" spans="1:4" ht="12.75">
      <c r="A5" s="447" t="s">
        <v>27</v>
      </c>
      <c r="B5" s="114" t="s">
        <v>20</v>
      </c>
      <c r="C5" s="114" t="s">
        <v>21</v>
      </c>
      <c r="D5" s="114" t="s">
        <v>13</v>
      </c>
    </row>
    <row r="6" ht="12.75">
      <c r="A6" s="22"/>
    </row>
    <row r="7" ht="12.75">
      <c r="A7" s="23" t="s">
        <v>111</v>
      </c>
    </row>
    <row r="8" spans="1:6" ht="12.75">
      <c r="A8" s="24" t="s">
        <v>41</v>
      </c>
      <c r="B8" s="208">
        <v>16121</v>
      </c>
      <c r="C8" s="208">
        <v>26502</v>
      </c>
      <c r="D8" s="208">
        <v>39968</v>
      </c>
      <c r="F8" s="20"/>
    </row>
    <row r="9" spans="1:4" ht="12.75">
      <c r="A9" s="23" t="s">
        <v>112</v>
      </c>
      <c r="B9" s="232"/>
      <c r="C9" s="232"/>
      <c r="D9" s="232"/>
    </row>
    <row r="10" spans="1:4" ht="12.75">
      <c r="A10" s="27" t="s">
        <v>40</v>
      </c>
      <c r="B10" s="121">
        <v>5812</v>
      </c>
      <c r="C10" s="121">
        <v>4442</v>
      </c>
      <c r="D10" s="121">
        <v>10724</v>
      </c>
    </row>
    <row r="11" spans="1:4" ht="12.75">
      <c r="A11" s="27" t="s">
        <v>113</v>
      </c>
      <c r="B11" s="121">
        <v>19815</v>
      </c>
      <c r="C11" s="121">
        <v>18618</v>
      </c>
      <c r="D11" s="121">
        <v>40985</v>
      </c>
    </row>
    <row r="12" spans="1:4" ht="12.75">
      <c r="A12" s="27" t="s">
        <v>114</v>
      </c>
      <c r="B12" s="121">
        <v>2918</v>
      </c>
      <c r="C12" s="121">
        <v>2090</v>
      </c>
      <c r="D12" s="121">
        <v>4806</v>
      </c>
    </row>
    <row r="13" spans="1:4" ht="12.75">
      <c r="A13" s="27" t="s">
        <v>115</v>
      </c>
      <c r="B13" s="121"/>
      <c r="C13" s="121">
        <v>1361</v>
      </c>
      <c r="D13" s="121">
        <v>-2221</v>
      </c>
    </row>
    <row r="14" spans="1:4" ht="12.75">
      <c r="A14" s="27" t="s">
        <v>116</v>
      </c>
      <c r="B14" s="121"/>
      <c r="C14" s="121">
        <v>-14258</v>
      </c>
      <c r="D14" s="121">
        <v>-14258</v>
      </c>
    </row>
    <row r="15" spans="1:4" ht="12.75">
      <c r="A15" s="448" t="s">
        <v>117</v>
      </c>
      <c r="B15" s="121"/>
      <c r="C15" s="121"/>
      <c r="D15" s="121">
        <v>2616</v>
      </c>
    </row>
    <row r="16" spans="1:6" s="94" customFormat="1" ht="12.75">
      <c r="A16" s="32" t="s">
        <v>71</v>
      </c>
      <c r="B16" s="233">
        <v>258</v>
      </c>
      <c r="C16" s="233">
        <v>-1308</v>
      </c>
      <c r="D16" s="233">
        <v>444</v>
      </c>
      <c r="E16" s="222"/>
      <c r="F16" s="222"/>
    </row>
    <row r="17" spans="1:4" ht="25.5">
      <c r="A17" s="449" t="s">
        <v>118</v>
      </c>
      <c r="B17" s="227">
        <f>SUM(B8:B16)</f>
        <v>44924</v>
      </c>
      <c r="C17" s="227">
        <f>SUM(C8:C16)</f>
        <v>37447</v>
      </c>
      <c r="D17" s="227">
        <f>SUM(D8:D16)</f>
        <v>83064</v>
      </c>
    </row>
    <row r="18" spans="2:6" ht="12.75">
      <c r="B18" s="227"/>
      <c r="C18" s="227"/>
      <c r="D18" s="227"/>
      <c r="F18" s="20"/>
    </row>
    <row r="19" spans="1:4" ht="12.75">
      <c r="A19" s="26" t="s">
        <v>119</v>
      </c>
      <c r="B19" s="227"/>
      <c r="C19" s="227"/>
      <c r="D19" s="227"/>
    </row>
    <row r="20" spans="1:4" ht="12.75">
      <c r="A20" s="27" t="s">
        <v>120</v>
      </c>
      <c r="B20" s="208">
        <v>-4327</v>
      </c>
      <c r="C20" s="208">
        <v>-9407</v>
      </c>
      <c r="D20" s="208">
        <v>3502</v>
      </c>
    </row>
    <row r="21" spans="1:4" ht="12.75">
      <c r="A21" s="27" t="s">
        <v>121</v>
      </c>
      <c r="B21" s="208">
        <v>-3074</v>
      </c>
      <c r="C21" s="208">
        <v>-182</v>
      </c>
      <c r="D21" s="208">
        <v>-4492</v>
      </c>
    </row>
    <row r="22" spans="1:4" ht="12.75">
      <c r="A22" s="28" t="s">
        <v>122</v>
      </c>
      <c r="B22" s="119">
        <v>5065</v>
      </c>
      <c r="C22" s="119">
        <v>7310</v>
      </c>
      <c r="D22" s="119">
        <v>3152</v>
      </c>
    </row>
    <row r="23" spans="1:4" ht="12.75">
      <c r="A23" s="29" t="s">
        <v>119</v>
      </c>
      <c r="B23" s="230">
        <f>SUM(B20:B22)</f>
        <v>-2336</v>
      </c>
      <c r="C23" s="230">
        <f>SUM(C20:C22)</f>
        <v>-2279</v>
      </c>
      <c r="D23" s="230">
        <f>SUM(D20:D22)</f>
        <v>2162</v>
      </c>
    </row>
    <row r="24" spans="1:4" ht="12.75">
      <c r="A24" s="26"/>
      <c r="B24" s="227"/>
      <c r="C24" s="227"/>
      <c r="D24" s="227"/>
    </row>
    <row r="25" spans="1:4" ht="12.75">
      <c r="A25" s="24" t="s">
        <v>123</v>
      </c>
      <c r="B25" s="208">
        <v>-4074</v>
      </c>
      <c r="C25" s="208">
        <v>-2576</v>
      </c>
      <c r="D25" s="208">
        <v>-5953</v>
      </c>
    </row>
    <row r="26" spans="1:4" ht="12.75">
      <c r="A26" s="24" t="s">
        <v>124</v>
      </c>
      <c r="B26" s="208">
        <v>1035</v>
      </c>
      <c r="C26" s="208">
        <v>795</v>
      </c>
      <c r="D26" s="208">
        <v>1867</v>
      </c>
    </row>
    <row r="27" spans="1:4" ht="12.75">
      <c r="A27" s="25" t="s">
        <v>125</v>
      </c>
      <c r="B27" s="119">
        <v>-3363</v>
      </c>
      <c r="C27" s="119">
        <v>-7486</v>
      </c>
      <c r="D27" s="119">
        <v>-10716</v>
      </c>
    </row>
    <row r="28" spans="2:4" ht="12.75">
      <c r="B28" s="208"/>
      <c r="C28" s="208"/>
      <c r="D28" s="208"/>
    </row>
    <row r="29" spans="1:4" ht="12.75">
      <c r="A29" s="23" t="s">
        <v>126</v>
      </c>
      <c r="B29" s="227">
        <f>SUM(B25:B27)+B23+B17</f>
        <v>36186</v>
      </c>
      <c r="C29" s="227">
        <f>SUM(C25:C27)+C23+C17</f>
        <v>25901</v>
      </c>
      <c r="D29" s="227">
        <f>SUM(D25:D27)+D23+D17</f>
        <v>70424</v>
      </c>
    </row>
    <row r="30" spans="1:4" ht="12.75">
      <c r="A30" s="19" t="s">
        <v>2</v>
      </c>
      <c r="B30" s="208"/>
      <c r="C30" s="208"/>
      <c r="D30" s="208"/>
    </row>
    <row r="31" spans="1:4" ht="12.75">
      <c r="A31" s="23" t="s">
        <v>127</v>
      </c>
      <c r="B31" s="208"/>
      <c r="C31" s="208"/>
      <c r="D31" s="208"/>
    </row>
    <row r="32" spans="1:4" ht="12.75">
      <c r="A32" s="27" t="s">
        <v>128</v>
      </c>
      <c r="B32" s="208">
        <v>-320</v>
      </c>
      <c r="C32" s="208">
        <v>-420</v>
      </c>
      <c r="D32" s="208">
        <v>-4298</v>
      </c>
    </row>
    <row r="33" spans="1:4" ht="12.75">
      <c r="A33" s="30" t="s">
        <v>129</v>
      </c>
      <c r="B33" s="208">
        <v>197</v>
      </c>
      <c r="C33" s="208"/>
      <c r="D33" s="208">
        <v>23</v>
      </c>
    </row>
    <row r="34" spans="1:4" ht="12.75">
      <c r="A34" s="30" t="s">
        <v>130</v>
      </c>
      <c r="B34" s="208">
        <v>-24530</v>
      </c>
      <c r="C34" s="208">
        <v>-31180</v>
      </c>
      <c r="D34" s="208">
        <v>-77542</v>
      </c>
    </row>
    <row r="35" spans="1:4" ht="25.5">
      <c r="A35" s="450" t="s">
        <v>131</v>
      </c>
      <c r="B35" s="208">
        <v>1196</v>
      </c>
      <c r="C35" s="208">
        <v>1278</v>
      </c>
      <c r="D35" s="208">
        <v>789</v>
      </c>
    </row>
    <row r="36" spans="1:4" ht="12.75">
      <c r="A36" s="30" t="s">
        <v>132</v>
      </c>
      <c r="B36" s="208">
        <v>-48</v>
      </c>
      <c r="C36" s="208"/>
      <c r="D36" s="208">
        <v>-200</v>
      </c>
    </row>
    <row r="37" spans="1:4" ht="12.75">
      <c r="A37" s="30" t="s">
        <v>133</v>
      </c>
      <c r="B37" s="208">
        <v>-12</v>
      </c>
      <c r="C37" s="208">
        <v>-1</v>
      </c>
      <c r="D37" s="208">
        <v>-11</v>
      </c>
    </row>
    <row r="38" spans="1:4" ht="12.75">
      <c r="A38" s="30" t="s">
        <v>134</v>
      </c>
      <c r="B38" s="208">
        <v>25</v>
      </c>
      <c r="C38" s="208">
        <v>16807</v>
      </c>
      <c r="D38" s="208">
        <v>16867</v>
      </c>
    </row>
    <row r="39" spans="1:4" ht="12.75">
      <c r="A39" s="28" t="s">
        <v>135</v>
      </c>
      <c r="B39" s="119">
        <v>1</v>
      </c>
      <c r="C39" s="119">
        <v>3</v>
      </c>
      <c r="D39" s="119">
        <v>4</v>
      </c>
    </row>
    <row r="40" spans="1:4" ht="12.75">
      <c r="A40" s="31"/>
      <c r="B40" s="230"/>
      <c r="C40" s="230"/>
      <c r="D40" s="230"/>
    </row>
    <row r="41" spans="1:4" ht="12.75">
      <c r="A41" s="23" t="s">
        <v>136</v>
      </c>
      <c r="B41" s="227">
        <f>SUM(B32:B39)</f>
        <v>-23491</v>
      </c>
      <c r="C41" s="227">
        <f>SUM(C32:C39)</f>
        <v>-13513</v>
      </c>
      <c r="D41" s="227">
        <f>SUM(D32:D39)</f>
        <v>-64368</v>
      </c>
    </row>
    <row r="42" spans="2:4" ht="12.75">
      <c r="B42" s="118"/>
      <c r="C42" s="118"/>
      <c r="D42" s="118"/>
    </row>
    <row r="43" spans="1:4" ht="12.75">
      <c r="A43" s="23" t="s">
        <v>137</v>
      </c>
      <c r="B43" s="118"/>
      <c r="C43" s="118"/>
      <c r="D43" s="118"/>
    </row>
    <row r="44" spans="1:4" ht="12.75">
      <c r="A44" s="30" t="s">
        <v>138</v>
      </c>
      <c r="B44" s="118"/>
      <c r="C44" s="118">
        <v>178</v>
      </c>
      <c r="D44" s="118">
        <v>206</v>
      </c>
    </row>
    <row r="45" spans="1:4" ht="12.75">
      <c r="A45" s="30" t="s">
        <v>139</v>
      </c>
      <c r="B45" s="118">
        <v>3441</v>
      </c>
      <c r="C45" s="118">
        <v>14414</v>
      </c>
      <c r="D45" s="118">
        <v>-4593</v>
      </c>
    </row>
    <row r="46" spans="1:4" ht="12.75">
      <c r="A46" s="30" t="s">
        <v>140</v>
      </c>
      <c r="B46" s="118">
        <v>24000</v>
      </c>
      <c r="C46" s="118"/>
      <c r="D46" s="118">
        <v>47000</v>
      </c>
    </row>
    <row r="47" spans="1:4" ht="12.75">
      <c r="A47" s="30" t="s">
        <v>141</v>
      </c>
      <c r="B47" s="118">
        <v>-21511</v>
      </c>
      <c r="C47" s="118">
        <v>-11109</v>
      </c>
      <c r="D47" s="118">
        <v>-14546</v>
      </c>
    </row>
    <row r="48" spans="1:4" ht="12.75">
      <c r="A48" s="394" t="s">
        <v>142</v>
      </c>
      <c r="B48" s="123">
        <v>-21318</v>
      </c>
      <c r="C48" s="123">
        <v>-21315</v>
      </c>
      <c r="D48" s="123">
        <v>-21315</v>
      </c>
    </row>
    <row r="49" spans="1:4" ht="12.75">
      <c r="A49" s="398" t="s">
        <v>149</v>
      </c>
      <c r="B49" s="122">
        <v>-356</v>
      </c>
      <c r="C49" s="122"/>
      <c r="D49" s="122"/>
    </row>
    <row r="50" spans="1:4" ht="12.75">
      <c r="A50" s="31"/>
      <c r="B50" s="123"/>
      <c r="C50" s="123"/>
      <c r="D50" s="123"/>
    </row>
    <row r="51" spans="1:4" ht="12.75">
      <c r="A51" s="23" t="s">
        <v>143</v>
      </c>
      <c r="B51" s="120">
        <f>SUM(B44:B49)</f>
        <v>-15744</v>
      </c>
      <c r="C51" s="120">
        <f>SUM(C44:C48)</f>
        <v>-17832</v>
      </c>
      <c r="D51" s="120">
        <f>SUM(D44:D48)</f>
        <v>6752</v>
      </c>
    </row>
    <row r="52" spans="1:4" ht="12.75">
      <c r="A52" s="23"/>
      <c r="B52" s="118"/>
      <c r="C52" s="118"/>
      <c r="D52" s="118"/>
    </row>
    <row r="53" spans="1:4" ht="12.75">
      <c r="A53" s="23" t="s">
        <v>144</v>
      </c>
      <c r="B53" s="120">
        <f>+B51+B41+B29</f>
        <v>-3049</v>
      </c>
      <c r="C53" s="120">
        <f>+C51+C41+C29</f>
        <v>-5444</v>
      </c>
      <c r="D53" s="120">
        <f>+D51+D41+D29</f>
        <v>12808</v>
      </c>
    </row>
    <row r="54" spans="1:4" ht="12.75">
      <c r="A54" s="27" t="s">
        <v>145</v>
      </c>
      <c r="B54" s="124">
        <v>26517</v>
      </c>
      <c r="C54" s="124">
        <v>14008</v>
      </c>
      <c r="D54" s="124">
        <v>14008</v>
      </c>
    </row>
    <row r="55" spans="1:4" ht="12.75">
      <c r="A55" s="250" t="s">
        <v>146</v>
      </c>
      <c r="B55" s="123">
        <v>-38</v>
      </c>
      <c r="C55" s="123">
        <v>-36</v>
      </c>
      <c r="D55" s="123">
        <v>-339</v>
      </c>
    </row>
    <row r="56" spans="1:4" s="351" customFormat="1" ht="12.75">
      <c r="A56" s="32" t="s">
        <v>147</v>
      </c>
      <c r="B56" s="233">
        <v>-10</v>
      </c>
      <c r="C56" s="233">
        <v>2</v>
      </c>
      <c r="D56" s="233">
        <v>40</v>
      </c>
    </row>
    <row r="57" spans="1:4" s="31" customFormat="1" ht="12.75">
      <c r="A57" s="33"/>
      <c r="B57" s="123"/>
      <c r="C57" s="123"/>
      <c r="D57" s="123"/>
    </row>
    <row r="58" spans="1:4" ht="12.75">
      <c r="A58" s="23" t="s">
        <v>148</v>
      </c>
      <c r="B58" s="120">
        <f>SUM(B53:B56)</f>
        <v>23420</v>
      </c>
      <c r="C58" s="120">
        <f>SUM(C53:C56)</f>
        <v>8530</v>
      </c>
      <c r="D58" s="120">
        <f>SUM(D53:D56)</f>
        <v>26517</v>
      </c>
    </row>
    <row r="59" spans="1:4" ht="12.75">
      <c r="A59" s="23"/>
      <c r="B59" s="120"/>
      <c r="C59" s="120"/>
      <c r="D59" s="120"/>
    </row>
    <row r="60" spans="1:4" ht="12.75">
      <c r="A60" s="23"/>
      <c r="B60" s="120"/>
      <c r="C60" s="120"/>
      <c r="D60" s="120"/>
    </row>
    <row r="61" spans="1:4" ht="12.75">
      <c r="A61" s="23" t="s">
        <v>150</v>
      </c>
      <c r="B61" s="120"/>
      <c r="C61" s="120"/>
      <c r="D61" s="120"/>
    </row>
    <row r="62" spans="1:4" ht="12.75">
      <c r="A62" s="23"/>
      <c r="B62" s="120"/>
      <c r="C62" s="120"/>
      <c r="D62" s="120"/>
    </row>
    <row r="63" spans="1:4" ht="12.75">
      <c r="A63" s="447" t="s">
        <v>27</v>
      </c>
      <c r="B63" s="114" t="str">
        <f>+B5</f>
        <v>6/2009</v>
      </c>
      <c r="C63" s="114" t="str">
        <f>+C5</f>
        <v>6/2008</v>
      </c>
      <c r="D63" s="114" t="str">
        <f>D5</f>
        <v>12/2008</v>
      </c>
    </row>
    <row r="64" spans="1:4" ht="12.75">
      <c r="A64" s="23"/>
      <c r="B64" s="120"/>
      <c r="C64" s="120"/>
      <c r="D64" s="120"/>
    </row>
    <row r="65" spans="1:4" ht="12.75">
      <c r="A65" s="24" t="s">
        <v>84</v>
      </c>
      <c r="B65" s="118">
        <v>6943</v>
      </c>
      <c r="C65" s="118">
        <v>5535</v>
      </c>
      <c r="D65" s="118">
        <v>6149</v>
      </c>
    </row>
    <row r="66" spans="1:4" ht="12.75">
      <c r="A66" s="25" t="s">
        <v>151</v>
      </c>
      <c r="B66" s="119">
        <v>16477</v>
      </c>
      <c r="C66" s="119">
        <v>2995</v>
      </c>
      <c r="D66" s="119">
        <v>20368</v>
      </c>
    </row>
    <row r="67" spans="1:4" ht="12.75">
      <c r="A67" s="24" t="s">
        <v>152</v>
      </c>
      <c r="B67" s="120">
        <f>SUM(B65:B66)</f>
        <v>23420</v>
      </c>
      <c r="C67" s="120">
        <f>SUM(C65:C66)</f>
        <v>8530</v>
      </c>
      <c r="D67" s="120">
        <f>SUM(D65:D66)</f>
        <v>26517</v>
      </c>
    </row>
    <row r="68" spans="2:4" ht="12.75">
      <c r="B68" s="118"/>
      <c r="C68" s="118"/>
      <c r="D68" s="118"/>
    </row>
    <row r="69" spans="1:4" ht="12.75">
      <c r="A69" s="2"/>
      <c r="B69" s="118"/>
      <c r="C69" s="118"/>
      <c r="D69" s="118"/>
    </row>
    <row r="82" spans="1:4" ht="12.75">
      <c r="A82" s="24"/>
      <c r="B82" s="118"/>
      <c r="C82" s="118"/>
      <c r="D82" s="118"/>
    </row>
  </sheetData>
  <printOptions/>
  <pageMargins left="0.75" right="0.75" top="0.44" bottom="0.39" header="0.4921259845" footer="0.22"/>
  <pageSetup fitToHeight="1" fitToWidth="1"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A3" sqref="A3"/>
    </sheetView>
  </sheetViews>
  <sheetFormatPr defaultColWidth="11.421875" defaultRowHeight="12.75"/>
  <cols>
    <col min="1" max="1" width="30.421875" style="322" customWidth="1"/>
    <col min="2" max="2" width="10.7109375" style="322" customWidth="1"/>
    <col min="3" max="3" width="12.28125" style="322" customWidth="1"/>
    <col min="4" max="4" width="13.140625" style="322" customWidth="1"/>
    <col min="5" max="5" width="11.57421875" style="322" customWidth="1"/>
    <col min="6" max="6" width="18.00390625" style="322" customWidth="1"/>
    <col min="7" max="7" width="11.00390625" style="322" customWidth="1"/>
    <col min="8" max="8" width="12.28125" style="322" customWidth="1"/>
    <col min="9" max="9" width="13.00390625" style="322" customWidth="1"/>
    <col min="10" max="10" width="15.7109375" style="322" customWidth="1"/>
    <col min="11" max="16384" width="11.421875" style="322" customWidth="1"/>
  </cols>
  <sheetData>
    <row r="1" spans="1:9" ht="12.75" customHeight="1">
      <c r="A1" s="321" t="s">
        <v>3</v>
      </c>
      <c r="C1" s="323"/>
      <c r="D1" s="324"/>
      <c r="E1" s="324"/>
      <c r="F1" s="324"/>
      <c r="G1" s="324"/>
      <c r="H1" s="324"/>
      <c r="I1" s="324"/>
    </row>
    <row r="2" spans="1:9" ht="12.75" customHeight="1">
      <c r="A2" s="267"/>
      <c r="C2" s="323"/>
      <c r="D2" s="324"/>
      <c r="E2" s="324"/>
      <c r="F2" s="324"/>
      <c r="G2" s="324"/>
      <c r="H2" s="324"/>
      <c r="I2" s="324"/>
    </row>
    <row r="3" spans="1:9" ht="17.25" customHeight="1">
      <c r="A3" s="325" t="s">
        <v>153</v>
      </c>
      <c r="B3" s="323"/>
      <c r="C3" s="323"/>
      <c r="D3" s="324"/>
      <c r="E3" s="324"/>
      <c r="F3" s="326"/>
      <c r="G3" s="324"/>
      <c r="H3" s="324"/>
      <c r="I3" s="324"/>
    </row>
    <row r="4" spans="1:9" ht="12.75" customHeight="1">
      <c r="A4" s="327"/>
      <c r="B4" s="323"/>
      <c r="C4" s="323"/>
      <c r="D4" s="324"/>
      <c r="E4" s="324"/>
      <c r="F4" s="326"/>
      <c r="G4" s="324"/>
      <c r="H4" s="324"/>
      <c r="I4" s="324"/>
    </row>
    <row r="5" spans="1:9" ht="40.5" customHeight="1">
      <c r="A5" s="451" t="s">
        <v>27</v>
      </c>
      <c r="B5" s="452" t="s">
        <v>90</v>
      </c>
      <c r="C5" s="453" t="s">
        <v>91</v>
      </c>
      <c r="D5" s="452" t="s">
        <v>154</v>
      </c>
      <c r="E5" s="453" t="s">
        <v>93</v>
      </c>
      <c r="F5" s="453" t="s">
        <v>155</v>
      </c>
      <c r="G5" s="453" t="s">
        <v>44</v>
      </c>
      <c r="H5" s="453" t="s">
        <v>94</v>
      </c>
      <c r="I5" s="328"/>
    </row>
    <row r="6" spans="1:9" ht="12.75" customHeight="1">
      <c r="A6" s="324"/>
      <c r="B6" s="324"/>
      <c r="C6" s="324"/>
      <c r="D6" s="324"/>
      <c r="E6" s="324"/>
      <c r="F6" s="324"/>
      <c r="G6" s="324"/>
      <c r="H6" s="324"/>
      <c r="I6" s="329"/>
    </row>
    <row r="7" spans="1:9" ht="12.75" customHeight="1">
      <c r="A7" s="454" t="s">
        <v>156</v>
      </c>
      <c r="B7" s="330">
        <v>19399</v>
      </c>
      <c r="C7" s="330">
        <v>50673</v>
      </c>
      <c r="D7" s="330">
        <v>-2964</v>
      </c>
      <c r="E7" s="330">
        <v>137768</v>
      </c>
      <c r="F7" s="330">
        <f>SUM(B7:E7)</f>
        <v>204876</v>
      </c>
      <c r="G7" s="330">
        <v>162</v>
      </c>
      <c r="H7" s="330">
        <f>SUM(F7:G7)</f>
        <v>205038</v>
      </c>
      <c r="I7" s="294"/>
    </row>
    <row r="8" spans="1:9" ht="12.75" customHeight="1">
      <c r="A8" s="323"/>
      <c r="B8" s="330"/>
      <c r="C8" s="330"/>
      <c r="D8" s="330"/>
      <c r="E8" s="330"/>
      <c r="F8" s="330"/>
      <c r="G8" s="330"/>
      <c r="H8" s="330"/>
      <c r="I8" s="294"/>
    </row>
    <row r="9" spans="1:9" ht="27" customHeight="1">
      <c r="A9" s="397" t="s">
        <v>157</v>
      </c>
      <c r="B9" s="294"/>
      <c r="C9" s="333"/>
      <c r="D9" s="333"/>
      <c r="E9" s="333">
        <v>397</v>
      </c>
      <c r="F9" s="333">
        <f>SUM(B9:E9)</f>
        <v>397</v>
      </c>
      <c r="G9" s="333"/>
      <c r="H9" s="333">
        <f>SUM(F9:G9)</f>
        <v>397</v>
      </c>
      <c r="I9" s="294"/>
    </row>
    <row r="10" spans="1:9" ht="12.75" customHeight="1">
      <c r="A10" s="333" t="s">
        <v>149</v>
      </c>
      <c r="B10" s="294"/>
      <c r="C10" s="333"/>
      <c r="D10" s="333"/>
      <c r="E10" s="333">
        <v>-356</v>
      </c>
      <c r="F10" s="333">
        <f>SUM(B10:E10)</f>
        <v>-356</v>
      </c>
      <c r="G10" s="333"/>
      <c r="H10" s="333">
        <f>SUM(F10:G10)</f>
        <v>-356</v>
      </c>
      <c r="I10" s="294"/>
    </row>
    <row r="11" spans="1:9" ht="12.75" customHeight="1">
      <c r="A11" s="329" t="s">
        <v>142</v>
      </c>
      <c r="B11" s="294"/>
      <c r="C11" s="333"/>
      <c r="D11" s="333"/>
      <c r="E11" s="333">
        <v>-21295</v>
      </c>
      <c r="F11" s="333">
        <f>SUM(B11:E11)</f>
        <v>-21295</v>
      </c>
      <c r="G11" s="406"/>
      <c r="H11" s="333">
        <f>SUM(F11:G11)</f>
        <v>-21295</v>
      </c>
      <c r="I11" s="334"/>
    </row>
    <row r="12" spans="1:8" ht="12.75" customHeight="1">
      <c r="A12" s="407" t="s">
        <v>158</v>
      </c>
      <c r="B12" s="297"/>
      <c r="C12" s="408"/>
      <c r="D12" s="408">
        <v>-355</v>
      </c>
      <c r="E12" s="408">
        <v>16121</v>
      </c>
      <c r="F12" s="408">
        <f>SUM(B12:E12)</f>
        <v>15766</v>
      </c>
      <c r="G12" s="408">
        <v>-9</v>
      </c>
      <c r="H12" s="408">
        <f>SUM(F12:G12)</f>
        <v>15757</v>
      </c>
    </row>
    <row r="13" spans="1:9" ht="12.75" customHeight="1">
      <c r="A13" s="454" t="s">
        <v>161</v>
      </c>
      <c r="B13" s="330">
        <f aca="true" t="shared" si="0" ref="B13:H13">SUM(B7:B12)</f>
        <v>19399</v>
      </c>
      <c r="C13" s="330">
        <f t="shared" si="0"/>
        <v>50673</v>
      </c>
      <c r="D13" s="330">
        <f t="shared" si="0"/>
        <v>-3319</v>
      </c>
      <c r="E13" s="330">
        <f t="shared" si="0"/>
        <v>132635</v>
      </c>
      <c r="F13" s="330">
        <f t="shared" si="0"/>
        <v>199388</v>
      </c>
      <c r="G13" s="330">
        <f t="shared" si="0"/>
        <v>153</v>
      </c>
      <c r="H13" s="330">
        <f t="shared" si="0"/>
        <v>199541</v>
      </c>
      <c r="I13" s="335"/>
    </row>
    <row r="14" spans="1:9" ht="12.75" customHeight="1">
      <c r="A14" s="336"/>
      <c r="C14" s="331"/>
      <c r="D14" s="337"/>
      <c r="E14" s="337"/>
      <c r="F14" s="337"/>
      <c r="G14" s="337"/>
      <c r="H14" s="337"/>
      <c r="I14" s="335"/>
    </row>
    <row r="15" spans="1:8" ht="12.75" customHeight="1">
      <c r="A15" s="336"/>
      <c r="B15" s="332"/>
      <c r="C15" s="293"/>
      <c r="D15" s="331"/>
      <c r="E15" s="331"/>
      <c r="F15" s="331"/>
      <c r="G15" s="331"/>
      <c r="H15" s="331"/>
    </row>
    <row r="16" spans="1:8" ht="12.75" customHeight="1">
      <c r="A16" s="454" t="s">
        <v>159</v>
      </c>
      <c r="B16" s="330">
        <v>19392</v>
      </c>
      <c r="C16" s="338">
        <v>50474</v>
      </c>
      <c r="D16" s="338">
        <v>14055</v>
      </c>
      <c r="E16" s="338">
        <v>118236</v>
      </c>
      <c r="F16" s="338">
        <f>SUM(B16:E16)</f>
        <v>202157</v>
      </c>
      <c r="G16" s="338">
        <v>187</v>
      </c>
      <c r="H16" s="338">
        <f>SUM(F16:G16)</f>
        <v>202344</v>
      </c>
    </row>
    <row r="17" spans="1:8" ht="12.75" customHeight="1">
      <c r="A17" s="323"/>
      <c r="B17" s="330"/>
      <c r="C17" s="338"/>
      <c r="D17" s="338"/>
      <c r="E17" s="338"/>
      <c r="F17" s="338"/>
      <c r="G17" s="338"/>
      <c r="H17" s="338"/>
    </row>
    <row r="18" spans="1:8" ht="25.5" customHeight="1">
      <c r="A18" s="396" t="s">
        <v>272</v>
      </c>
      <c r="B18" s="332">
        <v>6</v>
      </c>
      <c r="C18" s="332">
        <v>172</v>
      </c>
      <c r="D18" s="332"/>
      <c r="E18" s="332"/>
      <c r="F18" s="332">
        <f>SUM(B18:E18)</f>
        <v>178</v>
      </c>
      <c r="G18" s="332"/>
      <c r="H18" s="332">
        <f>SUM(F18:G18)</f>
        <v>178</v>
      </c>
    </row>
    <row r="19" spans="1:8" ht="27" customHeight="1">
      <c r="A19" s="397" t="s">
        <v>157</v>
      </c>
      <c r="B19" s="332"/>
      <c r="C19" s="332"/>
      <c r="D19" s="332"/>
      <c r="E19" s="332">
        <v>339</v>
      </c>
      <c r="F19" s="332">
        <f>SUM(B19:E19)</f>
        <v>339</v>
      </c>
      <c r="G19" s="332"/>
      <c r="H19" s="332">
        <f>SUM(F19:G19)</f>
        <v>339</v>
      </c>
    </row>
    <row r="20" spans="1:8" ht="12.75" customHeight="1">
      <c r="A20" s="329" t="s">
        <v>142</v>
      </c>
      <c r="B20" s="332"/>
      <c r="C20" s="332"/>
      <c r="D20" s="332"/>
      <c r="E20" s="332">
        <v>-21323</v>
      </c>
      <c r="F20" s="332">
        <f>+E20</f>
        <v>-21323</v>
      </c>
      <c r="G20" s="332"/>
      <c r="H20" s="332">
        <f>+F20</f>
        <v>-21323</v>
      </c>
    </row>
    <row r="21" spans="1:8" s="336" customFormat="1" ht="12.75" customHeight="1">
      <c r="A21" s="407" t="s">
        <v>158</v>
      </c>
      <c r="B21" s="297"/>
      <c r="C21" s="297"/>
      <c r="D21" s="297">
        <v>-14150</v>
      </c>
      <c r="E21" s="297">
        <v>26502</v>
      </c>
      <c r="F21" s="297">
        <f>SUM(B21:E21)-1</f>
        <v>12351</v>
      </c>
      <c r="G21" s="297">
        <v>27</v>
      </c>
      <c r="H21" s="297">
        <f>SUM(F21:G21)</f>
        <v>12378</v>
      </c>
    </row>
    <row r="22" spans="1:8" ht="12.75" customHeight="1">
      <c r="A22" s="454" t="s">
        <v>160</v>
      </c>
      <c r="B22" s="330">
        <f>SUM(B16:B21)</f>
        <v>19398</v>
      </c>
      <c r="C22" s="338">
        <f>SUM(C16:C21)-1</f>
        <v>50645</v>
      </c>
      <c r="D22" s="330">
        <f>SUM(D16:D21)</f>
        <v>-95</v>
      </c>
      <c r="E22" s="330">
        <f>SUM(E16:E21)</f>
        <v>123754</v>
      </c>
      <c r="F22" s="330">
        <f>SUM(F16:F21)</f>
        <v>193702</v>
      </c>
      <c r="G22" s="330">
        <f>SUM(G16:G21)</f>
        <v>214</v>
      </c>
      <c r="H22" s="330">
        <f>SUM(H16:H21)</f>
        <v>193916</v>
      </c>
    </row>
    <row r="23" spans="2:3" ht="15">
      <c r="B23" s="332"/>
      <c r="C23" s="332"/>
    </row>
    <row r="24" spans="2:5" ht="15">
      <c r="B24" s="332"/>
      <c r="C24" s="332"/>
      <c r="E24" s="335"/>
    </row>
    <row r="25" spans="2:3" ht="15">
      <c r="B25" s="332"/>
      <c r="C25" s="332"/>
    </row>
    <row r="26" spans="2:3" ht="15">
      <c r="B26" s="332"/>
      <c r="C26" s="332"/>
    </row>
    <row r="27" spans="2:5" ht="15">
      <c r="B27" s="332"/>
      <c r="C27" s="332"/>
      <c r="E27" s="335"/>
    </row>
    <row r="28" spans="2:3" ht="15">
      <c r="B28" s="332"/>
      <c r="C28" s="332"/>
    </row>
    <row r="29" spans="2:6" ht="15">
      <c r="B29" s="332"/>
      <c r="C29" s="332"/>
      <c r="F29" s="335"/>
    </row>
    <row r="30" spans="2:4" ht="15">
      <c r="B30" s="332"/>
      <c r="C30" s="332"/>
      <c r="D30" s="335"/>
    </row>
    <row r="31" spans="2:3" ht="15">
      <c r="B31" s="332"/>
      <c r="C31" s="332"/>
    </row>
    <row r="32" spans="2:3" ht="15">
      <c r="B32" s="332"/>
      <c r="C32" s="332"/>
    </row>
    <row r="33" ht="15">
      <c r="D33" s="335"/>
    </row>
  </sheetData>
  <sheetProtection/>
  <printOptions/>
  <pageMargins left="0.75" right="0.28" top="1" bottom="1" header="0.4921259845" footer="0.4921259845"/>
  <pageSetup fitToHeight="1" fitToWidth="1" horizontalDpi="1200" verticalDpi="1200" orientation="portrait" paperSize="9" scale="78" r:id="rId1"/>
</worksheet>
</file>

<file path=xl/worksheets/sheet6.xml><?xml version="1.0" encoding="utf-8"?>
<worksheet xmlns="http://schemas.openxmlformats.org/spreadsheetml/2006/main" xmlns:r="http://schemas.openxmlformats.org/officeDocument/2006/relationships">
  <dimension ref="A1:G34"/>
  <sheetViews>
    <sheetView workbookViewId="0" topLeftCell="A1">
      <selection activeCell="A16" sqref="A16"/>
    </sheetView>
  </sheetViews>
  <sheetFormatPr defaultColWidth="9.140625" defaultRowHeight="12.75"/>
  <cols>
    <col min="1" max="1" width="48.8515625" style="0" customWidth="1"/>
    <col min="2" max="4" width="8.421875" style="252" customWidth="1"/>
    <col min="5" max="6" width="8.421875" style="0" customWidth="1"/>
    <col min="7" max="7" width="10.7109375" style="0" customWidth="1"/>
  </cols>
  <sheetData>
    <row r="1" spans="1:3" ht="12.75">
      <c r="A1" s="321" t="s">
        <v>3</v>
      </c>
      <c r="B1" s="321"/>
      <c r="C1" s="321"/>
    </row>
    <row r="3" spans="1:4" ht="33" customHeight="1">
      <c r="A3" s="491" t="s">
        <v>162</v>
      </c>
      <c r="B3" s="490"/>
      <c r="C3" s="490"/>
      <c r="D3" s="490"/>
    </row>
    <row r="4" spans="2:7" ht="12.75">
      <c r="B4" s="189"/>
      <c r="C4" s="190"/>
      <c r="D4" s="190"/>
      <c r="E4" s="190"/>
      <c r="F4" s="190"/>
      <c r="G4" s="190"/>
    </row>
    <row r="5" spans="2:7" ht="12.75">
      <c r="B5" s="190"/>
      <c r="C5" s="190"/>
      <c r="D5" s="190"/>
      <c r="E5" s="190"/>
      <c r="F5" s="190"/>
      <c r="G5" s="190"/>
    </row>
    <row r="6" spans="1:7" ht="12.75">
      <c r="A6" s="451" t="s">
        <v>163</v>
      </c>
      <c r="B6" s="346" t="s">
        <v>19</v>
      </c>
      <c r="C6" s="346" t="s">
        <v>16</v>
      </c>
      <c r="D6" s="346" t="s">
        <v>17</v>
      </c>
      <c r="E6" s="346" t="s">
        <v>18</v>
      </c>
      <c r="F6" s="346" t="s">
        <v>12</v>
      </c>
      <c r="G6" s="200"/>
    </row>
    <row r="7" spans="1:7" ht="12.75">
      <c r="A7" s="190"/>
      <c r="B7" s="264"/>
      <c r="C7" s="264"/>
      <c r="D7" s="264"/>
      <c r="E7" s="264"/>
      <c r="F7" s="264"/>
      <c r="G7" s="192"/>
    </row>
    <row r="8" spans="1:7" ht="12.75">
      <c r="A8" s="455" t="s">
        <v>36</v>
      </c>
      <c r="B8" s="411">
        <v>14.9</v>
      </c>
      <c r="C8" s="347">
        <v>10.2</v>
      </c>
      <c r="D8" s="411">
        <v>24.9</v>
      </c>
      <c r="E8" s="347">
        <v>33</v>
      </c>
      <c r="F8" s="347">
        <v>55.5</v>
      </c>
      <c r="G8" s="201"/>
    </row>
    <row r="9" spans="1:7" ht="12.75" customHeight="1">
      <c r="A9" s="455" t="s">
        <v>164</v>
      </c>
      <c r="B9" s="412"/>
      <c r="C9" s="265"/>
      <c r="D9" s="412"/>
      <c r="E9" s="265"/>
      <c r="F9" s="265"/>
      <c r="G9" s="192"/>
    </row>
    <row r="10" spans="1:7" ht="12.75" customHeight="1">
      <c r="A10" s="456" t="s">
        <v>165</v>
      </c>
      <c r="B10" s="412"/>
      <c r="C10" s="265"/>
      <c r="D10" s="412"/>
      <c r="E10" s="265"/>
      <c r="F10" s="265">
        <v>3.1</v>
      </c>
      <c r="G10" s="192"/>
    </row>
    <row r="11" spans="1:7" ht="12.75" customHeight="1">
      <c r="A11" s="456" t="s">
        <v>166</v>
      </c>
      <c r="B11" s="412"/>
      <c r="C11" s="265"/>
      <c r="D11" s="412"/>
      <c r="E11" s="265"/>
      <c r="F11" s="265">
        <v>2.6</v>
      </c>
      <c r="G11" s="192"/>
    </row>
    <row r="12" spans="1:7" ht="12.75" customHeight="1">
      <c r="A12" s="456" t="s">
        <v>167</v>
      </c>
      <c r="B12" s="412"/>
      <c r="C12" s="265"/>
      <c r="D12" s="412"/>
      <c r="E12" s="265"/>
      <c r="F12" s="265">
        <v>1.1</v>
      </c>
      <c r="G12" s="192"/>
    </row>
    <row r="13" spans="1:7" ht="12.75" customHeight="1">
      <c r="A13" s="456" t="s">
        <v>168</v>
      </c>
      <c r="B13" s="412"/>
      <c r="C13" s="265"/>
      <c r="D13" s="412"/>
      <c r="E13" s="265">
        <v>-14.3</v>
      </c>
      <c r="F13" s="265">
        <v>-14.3</v>
      </c>
      <c r="G13" s="192"/>
    </row>
    <row r="14" spans="1:7" ht="12.75" customHeight="1">
      <c r="A14" s="456" t="s">
        <v>115</v>
      </c>
      <c r="B14" s="412"/>
      <c r="C14" s="265">
        <v>1.1</v>
      </c>
      <c r="D14" s="412"/>
      <c r="E14" s="265">
        <v>1.4</v>
      </c>
      <c r="F14" s="266">
        <v>-3</v>
      </c>
      <c r="G14" s="192"/>
    </row>
    <row r="15" spans="1:7" ht="12.75" customHeight="1">
      <c r="A15" s="458" t="s">
        <v>169</v>
      </c>
      <c r="B15" s="412"/>
      <c r="C15" s="265"/>
      <c r="D15" s="412">
        <v>1.2</v>
      </c>
      <c r="E15" s="265"/>
      <c r="F15" s="266"/>
      <c r="G15" s="192"/>
    </row>
    <row r="16" spans="1:7" ht="12.75" customHeight="1">
      <c r="A16" s="456" t="s">
        <v>273</v>
      </c>
      <c r="B16" s="412">
        <v>0.4</v>
      </c>
      <c r="C16" s="265"/>
      <c r="D16" s="412">
        <v>0.4</v>
      </c>
      <c r="E16" s="265"/>
      <c r="F16" s="266"/>
      <c r="G16" s="192"/>
    </row>
    <row r="17" spans="1:7" ht="25.5" customHeight="1">
      <c r="A17" s="450" t="s">
        <v>274</v>
      </c>
      <c r="B17" s="412">
        <v>-0.5</v>
      </c>
      <c r="C17" s="265"/>
      <c r="D17" s="412">
        <v>-0.5</v>
      </c>
      <c r="E17" s="265"/>
      <c r="F17" s="266"/>
      <c r="G17" s="192"/>
    </row>
    <row r="18" spans="1:7" ht="12.75">
      <c r="A18" s="204"/>
      <c r="B18" s="413"/>
      <c r="C18" s="348"/>
      <c r="D18" s="413"/>
      <c r="E18" s="348"/>
      <c r="F18" s="348"/>
      <c r="G18" s="202"/>
    </row>
    <row r="19" spans="1:7" ht="25.5">
      <c r="A19" s="457" t="s">
        <v>170</v>
      </c>
      <c r="B19" s="412">
        <f>SUM(B8:B18)</f>
        <v>14.8</v>
      </c>
      <c r="C19" s="266">
        <f>SUM(C8:C18)</f>
        <v>11.299999999999999</v>
      </c>
      <c r="D19" s="412">
        <f>SUM(D8:D18)</f>
        <v>25.999999999999996</v>
      </c>
      <c r="E19" s="266">
        <f>SUM(E8:E18)</f>
        <v>20.099999999999998</v>
      </c>
      <c r="F19" s="266">
        <f>SUM(F8:F18)</f>
        <v>45</v>
      </c>
      <c r="G19" s="203"/>
    </row>
    <row r="21" spans="1:3" ht="12.75">
      <c r="A21" s="189"/>
      <c r="B21" s="410"/>
      <c r="C21" s="410"/>
    </row>
    <row r="34" ht="12.75">
      <c r="E34" s="379"/>
    </row>
  </sheetData>
  <mergeCells count="1">
    <mergeCell ref="A3:D3"/>
  </mergeCells>
  <printOptions/>
  <pageMargins left="0.75" right="0.75" top="1" bottom="1" header="0.4921259845" footer="0.4921259845"/>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3" sqref="A3"/>
    </sheetView>
  </sheetViews>
  <sheetFormatPr defaultColWidth="9.140625" defaultRowHeight="12.75"/>
  <cols>
    <col min="1" max="1" width="57.140625" style="36" customWidth="1"/>
    <col min="2" max="4" width="10.140625" style="36" customWidth="1"/>
    <col min="5" max="5" width="10.140625" style="176" customWidth="1"/>
    <col min="6" max="6" width="10.140625" style="128" customWidth="1"/>
    <col min="7" max="16384" width="9.140625" style="36" customWidth="1"/>
  </cols>
  <sheetData>
    <row r="1" spans="1:6" ht="12.75">
      <c r="A1" s="321" t="s">
        <v>3</v>
      </c>
      <c r="B1" s="35"/>
      <c r="C1" s="35"/>
      <c r="D1" s="35"/>
      <c r="E1" s="172"/>
      <c r="F1" s="125"/>
    </row>
    <row r="2" spans="1:6" ht="12.75">
      <c r="A2" s="35"/>
      <c r="B2" s="35"/>
      <c r="C2" s="35"/>
      <c r="D2" s="35"/>
      <c r="E2" s="172"/>
      <c r="F2" s="125"/>
    </row>
    <row r="3" spans="1:6" ht="15.75">
      <c r="A3" s="96" t="s">
        <v>171</v>
      </c>
      <c r="B3" s="96"/>
      <c r="C3" s="96"/>
      <c r="D3" s="96"/>
      <c r="E3" s="173"/>
      <c r="F3" s="168"/>
    </row>
    <row r="4" spans="1:6" ht="12.75">
      <c r="A4" s="37"/>
      <c r="B4" s="37"/>
      <c r="C4" s="37"/>
      <c r="D4" s="37"/>
      <c r="E4" s="174"/>
      <c r="F4" s="168"/>
    </row>
    <row r="5" spans="1:6" ht="12.75">
      <c r="A5" s="38"/>
      <c r="B5" s="380" t="s">
        <v>19</v>
      </c>
      <c r="C5" s="380" t="s">
        <v>16</v>
      </c>
      <c r="D5" s="380" t="s">
        <v>17</v>
      </c>
      <c r="E5" s="388" t="s">
        <v>18</v>
      </c>
      <c r="F5" s="419" t="s">
        <v>12</v>
      </c>
    </row>
    <row r="6" spans="1:6" ht="12.75">
      <c r="A6" s="39"/>
      <c r="B6" s="209"/>
      <c r="C6" s="209"/>
      <c r="D6" s="209"/>
      <c r="E6" s="175"/>
      <c r="F6" s="209"/>
    </row>
    <row r="7" spans="1:9" ht="12.75">
      <c r="A7" s="34" t="s">
        <v>172</v>
      </c>
      <c r="B7" s="210">
        <v>0.26</v>
      </c>
      <c r="C7" s="210">
        <v>0.17</v>
      </c>
      <c r="D7" s="210">
        <v>0.42</v>
      </c>
      <c r="E7" s="169">
        <v>0.68</v>
      </c>
      <c r="F7" s="169">
        <v>1.03</v>
      </c>
      <c r="G7" s="40"/>
      <c r="H7" s="40"/>
      <c r="I7" s="41"/>
    </row>
    <row r="8" spans="1:9" ht="12.75">
      <c r="A8" s="34" t="s">
        <v>173</v>
      </c>
      <c r="B8" s="210">
        <v>0.26</v>
      </c>
      <c r="C8" s="210">
        <v>0.17</v>
      </c>
      <c r="D8" s="210">
        <v>0.42</v>
      </c>
      <c r="E8" s="169">
        <v>0.68</v>
      </c>
      <c r="F8" s="169">
        <v>1.03</v>
      </c>
      <c r="G8" s="40"/>
      <c r="H8" s="40"/>
      <c r="I8" s="41"/>
    </row>
    <row r="9" spans="1:8" ht="12.75">
      <c r="A9" s="34" t="s">
        <v>174</v>
      </c>
      <c r="B9" s="210">
        <v>0.53</v>
      </c>
      <c r="C9" s="210">
        <v>0.37</v>
      </c>
      <c r="D9" s="210">
        <v>0.93</v>
      </c>
      <c r="E9" s="210">
        <v>0.67</v>
      </c>
      <c r="F9" s="231">
        <v>1.82</v>
      </c>
      <c r="G9" s="43"/>
      <c r="H9" s="42"/>
    </row>
    <row r="10" spans="1:8" ht="12.75">
      <c r="A10" s="34" t="s">
        <v>175</v>
      </c>
      <c r="B10" s="212">
        <v>6.4</v>
      </c>
      <c r="C10" s="212">
        <v>2.8</v>
      </c>
      <c r="D10" s="212">
        <v>8.4</v>
      </c>
      <c r="E10" s="169">
        <v>18.6</v>
      </c>
      <c r="F10" s="212">
        <v>25</v>
      </c>
      <c r="G10" s="42"/>
      <c r="H10" s="44"/>
    </row>
    <row r="11" spans="1:8" ht="12.75">
      <c r="A11" s="34" t="s">
        <v>176</v>
      </c>
      <c r="B11" s="127">
        <v>12169</v>
      </c>
      <c r="C11" s="127">
        <v>17328</v>
      </c>
      <c r="D11" s="127">
        <v>24456</v>
      </c>
      <c r="E11" s="211">
        <v>31421</v>
      </c>
      <c r="F11" s="211">
        <v>84249</v>
      </c>
      <c r="G11" s="45"/>
      <c r="H11" s="82"/>
    </row>
    <row r="12" spans="1:8" ht="12.75">
      <c r="A12" s="34" t="s">
        <v>177</v>
      </c>
      <c r="B12" s="127">
        <v>9863</v>
      </c>
      <c r="C12" s="127">
        <v>9379</v>
      </c>
      <c r="D12" s="127">
        <v>19815</v>
      </c>
      <c r="E12" s="127">
        <v>18618</v>
      </c>
      <c r="F12" s="127">
        <v>40985</v>
      </c>
      <c r="G12" s="44"/>
      <c r="H12" s="82"/>
    </row>
    <row r="13" spans="1:8" ht="12.75">
      <c r="A13" s="34"/>
      <c r="B13" s="378"/>
      <c r="C13" s="378"/>
      <c r="D13" s="378"/>
      <c r="E13" s="169"/>
      <c r="F13" s="212"/>
      <c r="G13" s="44"/>
      <c r="H13" s="44"/>
    </row>
    <row r="14" spans="1:8" ht="12.75">
      <c r="A14" s="34" t="s">
        <v>178</v>
      </c>
      <c r="B14" s="210"/>
      <c r="C14" s="210"/>
      <c r="D14" s="210">
        <v>5.14</v>
      </c>
      <c r="E14" s="210">
        <v>4.99</v>
      </c>
      <c r="F14" s="210">
        <v>5.28</v>
      </c>
      <c r="G14" s="44"/>
      <c r="H14" s="95"/>
    </row>
    <row r="15" spans="1:8" ht="12.75">
      <c r="A15" s="34" t="s">
        <v>179</v>
      </c>
      <c r="B15" s="125"/>
      <c r="C15" s="125"/>
      <c r="D15" s="125">
        <v>15.9</v>
      </c>
      <c r="E15" s="169">
        <v>26.8</v>
      </c>
      <c r="F15" s="212">
        <v>19.6</v>
      </c>
      <c r="G15" s="44"/>
      <c r="H15" s="44"/>
    </row>
    <row r="16" spans="1:8" ht="12.75">
      <c r="A16" s="34" t="s">
        <v>180</v>
      </c>
      <c r="B16" s="125"/>
      <c r="C16" s="125"/>
      <c r="D16" s="125">
        <v>14.6</v>
      </c>
      <c r="E16" s="212">
        <v>21.4</v>
      </c>
      <c r="F16" s="212">
        <v>17.1</v>
      </c>
      <c r="G16" s="35"/>
      <c r="H16" s="170"/>
    </row>
    <row r="17" spans="1:8" ht="12.75">
      <c r="A17" s="34" t="s">
        <v>181</v>
      </c>
      <c r="B17" s="125"/>
      <c r="C17" s="125"/>
      <c r="D17" s="125">
        <v>41.6</v>
      </c>
      <c r="E17" s="126">
        <v>44.5</v>
      </c>
      <c r="F17" s="349">
        <v>43.2</v>
      </c>
      <c r="G17" s="46"/>
      <c r="H17" s="171"/>
    </row>
    <row r="18" spans="1:8" ht="12.75">
      <c r="A18" s="34" t="s">
        <v>4</v>
      </c>
      <c r="B18" s="125"/>
      <c r="C18" s="125"/>
      <c r="D18" s="125">
        <v>64.9</v>
      </c>
      <c r="E18" s="126">
        <v>57.7</v>
      </c>
      <c r="F18" s="126">
        <v>58.8</v>
      </c>
      <c r="G18" s="46"/>
      <c r="H18" s="171"/>
    </row>
    <row r="19" spans="1:8" ht="12.75">
      <c r="A19" s="34" t="s">
        <v>182</v>
      </c>
      <c r="B19" s="82"/>
      <c r="C19" s="82"/>
      <c r="D19" s="82">
        <v>129427</v>
      </c>
      <c r="E19" s="82">
        <v>111795</v>
      </c>
      <c r="F19" s="82">
        <v>120539</v>
      </c>
      <c r="G19" s="47"/>
      <c r="H19" s="82"/>
    </row>
    <row r="20" spans="1:8" ht="12.75">
      <c r="A20" s="459" t="s">
        <v>183</v>
      </c>
      <c r="B20" s="82"/>
      <c r="C20" s="82"/>
      <c r="D20" s="82">
        <v>8039</v>
      </c>
      <c r="E20" s="46">
        <v>7972</v>
      </c>
      <c r="F20" s="82">
        <v>8363</v>
      </c>
      <c r="G20" s="47"/>
      <c r="H20" s="46"/>
    </row>
    <row r="21" spans="1:8" ht="12.75" customHeight="1">
      <c r="A21" s="459" t="s">
        <v>184</v>
      </c>
      <c r="B21" s="82"/>
      <c r="C21" s="82"/>
      <c r="D21" s="82">
        <v>9524</v>
      </c>
      <c r="E21" s="46">
        <v>10087</v>
      </c>
      <c r="F21" s="82">
        <v>9490</v>
      </c>
      <c r="G21" s="47"/>
      <c r="H21" s="47"/>
    </row>
    <row r="22" spans="1:8" ht="12.75">
      <c r="A22" s="378"/>
      <c r="B22" s="378"/>
      <c r="C22" s="378"/>
      <c r="D22" s="378"/>
      <c r="E22" s="169"/>
      <c r="F22" s="82"/>
      <c r="G22" s="127"/>
      <c r="H22" s="47"/>
    </row>
    <row r="23" spans="1:8" ht="12.75">
      <c r="A23" s="34" t="s">
        <v>189</v>
      </c>
      <c r="B23" s="378"/>
      <c r="C23" s="378"/>
      <c r="D23" s="378"/>
      <c r="E23" s="169"/>
      <c r="F23" s="82"/>
      <c r="G23" s="127"/>
      <c r="H23" s="35"/>
    </row>
    <row r="24" spans="1:8" ht="12.75">
      <c r="A24" s="34" t="s">
        <v>185</v>
      </c>
      <c r="B24" s="82"/>
      <c r="C24" s="82"/>
      <c r="D24" s="82">
        <v>38792</v>
      </c>
      <c r="E24" s="82">
        <v>38794</v>
      </c>
      <c r="F24" s="82">
        <v>38796</v>
      </c>
      <c r="G24" s="125"/>
      <c r="H24" s="47"/>
    </row>
    <row r="25" spans="1:8" ht="12.75">
      <c r="A25" s="34" t="s">
        <v>186</v>
      </c>
      <c r="B25" s="82"/>
      <c r="C25" s="82"/>
      <c r="D25" s="82">
        <v>38769</v>
      </c>
      <c r="E25" s="82">
        <v>38797</v>
      </c>
      <c r="F25" s="82">
        <v>38799</v>
      </c>
      <c r="G25" s="125"/>
      <c r="H25" s="47"/>
    </row>
    <row r="26" spans="1:8" ht="12.75">
      <c r="A26" s="34" t="s">
        <v>187</v>
      </c>
      <c r="B26" s="82"/>
      <c r="C26" s="82"/>
      <c r="D26" s="82">
        <v>38792</v>
      </c>
      <c r="E26" s="418">
        <v>38910</v>
      </c>
      <c r="F26" s="82">
        <v>38817</v>
      </c>
      <c r="G26" s="127"/>
      <c r="H26" s="47"/>
    </row>
    <row r="27" spans="1:7" ht="12.75">
      <c r="A27" s="125"/>
      <c r="B27" s="125"/>
      <c r="C27" s="125"/>
      <c r="D27" s="125"/>
      <c r="E27" s="169"/>
      <c r="F27" s="125"/>
      <c r="G27" s="127"/>
    </row>
    <row r="28" spans="1:7" ht="12.75" customHeight="1">
      <c r="A28" s="492" t="s">
        <v>188</v>
      </c>
      <c r="B28" s="492"/>
      <c r="C28" s="492"/>
      <c r="D28" s="493"/>
      <c r="E28" s="430"/>
      <c r="F28" s="431"/>
      <c r="G28" s="127"/>
    </row>
    <row r="29" spans="1:7" ht="12.75">
      <c r="A29" s="493"/>
      <c r="B29" s="493"/>
      <c r="C29" s="493"/>
      <c r="D29" s="493"/>
      <c r="E29" s="431"/>
      <c r="F29" s="431"/>
      <c r="G29" s="127"/>
    </row>
    <row r="30" ht="12.75">
      <c r="A30" s="229"/>
    </row>
    <row r="49" ht="14.25" customHeight="1"/>
    <row r="50" ht="14.25" customHeight="1"/>
    <row r="51" ht="14.25" customHeight="1"/>
  </sheetData>
  <mergeCells count="1">
    <mergeCell ref="A28:D29"/>
  </mergeCells>
  <printOptions/>
  <pageMargins left="0.7480314960629921" right="0.7480314960629921" top="0.984251968503937" bottom="0" header="0.4921259845" footer="0.4921259845"/>
  <pageSetup fitToHeight="1" fitToWidth="1" orientation="portrait" paperSize="9" scale="81" r:id="rId1"/>
  <headerFooter alignWithMargins="0">
    <oddFooter>&amp;R&amp;8&amp;F/&amp;A</oddFooter>
  </headerFooter>
  <rowBreaks count="2" manualBreakCount="2">
    <brk id="35" max="65535" man="1"/>
    <brk id="56" max="65535" man="1"/>
  </rowBreaks>
</worksheet>
</file>

<file path=xl/worksheets/sheet8.xml><?xml version="1.0" encoding="utf-8"?>
<worksheet xmlns="http://schemas.openxmlformats.org/spreadsheetml/2006/main" xmlns:r="http://schemas.openxmlformats.org/officeDocument/2006/relationships">
  <dimension ref="A1:K87"/>
  <sheetViews>
    <sheetView workbookViewId="0" topLeftCell="A78">
      <selection activeCell="A91" sqref="A91"/>
    </sheetView>
  </sheetViews>
  <sheetFormatPr defaultColWidth="9.140625" defaultRowHeight="12.75"/>
  <cols>
    <col min="1" max="1" width="26.7109375" style="49" customWidth="1"/>
    <col min="2" max="2" width="9.28125" style="49" customWidth="1"/>
    <col min="3" max="3" width="10.421875" style="49" customWidth="1"/>
    <col min="4" max="5" width="9.28125" style="49" customWidth="1"/>
    <col min="6" max="6" width="10.00390625" style="49" customWidth="1"/>
    <col min="7" max="7" width="9.00390625" style="49" customWidth="1"/>
    <col min="8" max="8" width="15.00390625" style="49" customWidth="1"/>
    <col min="9" max="10" width="9.28125" style="49" customWidth="1"/>
    <col min="11" max="11" width="7.140625" style="49" customWidth="1"/>
    <col min="12" max="16384" width="9.140625" style="49" customWidth="1"/>
  </cols>
  <sheetData>
    <row r="1" spans="1:6" ht="12.75">
      <c r="A1" s="48" t="s">
        <v>5</v>
      </c>
      <c r="B1" s="48"/>
      <c r="C1" s="48"/>
      <c r="D1" s="48"/>
      <c r="E1" s="48"/>
      <c r="F1" s="48"/>
    </row>
    <row r="3" spans="1:4" ht="15.75">
      <c r="A3" s="97" t="s">
        <v>190</v>
      </c>
      <c r="B3" s="97"/>
      <c r="C3" s="97"/>
      <c r="D3" s="97"/>
    </row>
    <row r="4" spans="2:10" ht="12.75">
      <c r="B4" s="339"/>
      <c r="C4" s="340"/>
      <c r="D4" s="340"/>
      <c r="E4" s="341"/>
      <c r="F4" s="341"/>
      <c r="G4" s="341"/>
      <c r="H4" s="342"/>
      <c r="I4" s="52"/>
      <c r="J4" s="52"/>
    </row>
    <row r="5" spans="1:10" ht="12.75">
      <c r="A5" s="51" t="s">
        <v>191</v>
      </c>
      <c r="B5" s="51"/>
      <c r="C5" s="259"/>
      <c r="D5" s="259"/>
      <c r="E5" s="157"/>
      <c r="F5" s="157"/>
      <c r="G5" s="157"/>
      <c r="H5" s="52"/>
      <c r="I5" s="52"/>
      <c r="J5" s="52"/>
    </row>
    <row r="6" spans="1:10" ht="12.75">
      <c r="A6" s="52"/>
      <c r="B6" s="157"/>
      <c r="C6" s="234" t="s">
        <v>19</v>
      </c>
      <c r="D6" s="157"/>
      <c r="E6" s="357"/>
      <c r="F6" s="234" t="s">
        <v>16</v>
      </c>
      <c r="G6" s="157"/>
      <c r="H6" s="358"/>
      <c r="I6" s="52"/>
      <c r="J6" s="52"/>
    </row>
    <row r="7" spans="1:10" ht="27" customHeight="1">
      <c r="A7" s="460" t="s">
        <v>27</v>
      </c>
      <c r="B7" s="159" t="s">
        <v>197</v>
      </c>
      <c r="C7" s="360" t="s">
        <v>198</v>
      </c>
      <c r="D7" s="159" t="s">
        <v>152</v>
      </c>
      <c r="E7" s="464" t="s">
        <v>197</v>
      </c>
      <c r="F7" s="360" t="s">
        <v>198</v>
      </c>
      <c r="G7" s="159" t="s">
        <v>152</v>
      </c>
      <c r="H7" s="359" t="s">
        <v>199</v>
      </c>
      <c r="I7" s="52"/>
      <c r="J7" s="52"/>
    </row>
    <row r="8" spans="1:10" ht="12.75" customHeight="1">
      <c r="A8" s="52"/>
      <c r="B8" s="157"/>
      <c r="C8" s="194"/>
      <c r="D8" s="194"/>
      <c r="E8" s="357"/>
      <c r="F8" s="157"/>
      <c r="G8" s="157"/>
      <c r="H8" s="357"/>
      <c r="I8" s="52"/>
      <c r="J8" s="52"/>
    </row>
    <row r="9" spans="1:10" ht="12.75">
      <c r="A9" s="461" t="s">
        <v>192</v>
      </c>
      <c r="B9" s="158">
        <v>70304</v>
      </c>
      <c r="C9" s="365">
        <v>704</v>
      </c>
      <c r="D9" s="365">
        <f>SUM(B9:C9)</f>
        <v>71008</v>
      </c>
      <c r="E9" s="361">
        <f>76128+6</f>
        <v>76134</v>
      </c>
      <c r="F9" s="83">
        <v>505</v>
      </c>
      <c r="G9" s="158">
        <f>SUM(E9:F9)</f>
        <v>76639</v>
      </c>
      <c r="H9" s="362">
        <f>(D9-G9)/G9*100</f>
        <v>-7.347434074035412</v>
      </c>
      <c r="I9" s="52"/>
      <c r="J9" s="52"/>
    </row>
    <row r="10" spans="1:10" ht="25.5">
      <c r="A10" s="462" t="s">
        <v>193</v>
      </c>
      <c r="B10" s="158">
        <v>59922</v>
      </c>
      <c r="C10" s="365">
        <v>609</v>
      </c>
      <c r="D10" s="365">
        <f>SUM(B10:C10)</f>
        <v>60531</v>
      </c>
      <c r="E10" s="361">
        <f>60285-1</f>
        <v>60284</v>
      </c>
      <c r="F10" s="83">
        <v>699</v>
      </c>
      <c r="G10" s="158">
        <f>SUM(E10:F10)</f>
        <v>60983</v>
      </c>
      <c r="H10" s="362">
        <f>(D10-G10)/G10*100</f>
        <v>-0.7411901677516686</v>
      </c>
      <c r="I10" s="52"/>
      <c r="J10" s="52"/>
    </row>
    <row r="11" spans="1:10" ht="12.75">
      <c r="A11" s="463" t="s">
        <v>194</v>
      </c>
      <c r="B11" s="158">
        <v>16868</v>
      </c>
      <c r="C11" s="365">
        <v>693</v>
      </c>
      <c r="D11" s="365">
        <f>SUM(B11:C11)</f>
        <v>17561</v>
      </c>
      <c r="E11" s="361">
        <f>17943+3</f>
        <v>17946</v>
      </c>
      <c r="F11" s="83">
        <v>237</v>
      </c>
      <c r="G11" s="158">
        <f>SUM(E11:F11)</f>
        <v>18183</v>
      </c>
      <c r="H11" s="362">
        <f>(D11-G11)/G11*100</f>
        <v>-3.420777649452786</v>
      </c>
      <c r="I11" s="52"/>
      <c r="J11" s="52"/>
    </row>
    <row r="12" spans="1:10" ht="12.75">
      <c r="A12" s="59" t="s">
        <v>195</v>
      </c>
      <c r="B12" s="356"/>
      <c r="C12" s="356">
        <v>-2006</v>
      </c>
      <c r="D12" s="356">
        <f>SUM(B12:C12)</f>
        <v>-2006</v>
      </c>
      <c r="E12" s="363"/>
      <c r="F12" s="84">
        <v>-1441</v>
      </c>
      <c r="G12" s="356">
        <f>SUM(E12:F12)</f>
        <v>-1441</v>
      </c>
      <c r="H12" s="364"/>
      <c r="I12" s="52"/>
      <c r="J12" s="52"/>
    </row>
    <row r="13" spans="1:10" ht="12.75">
      <c r="A13" s="52" t="s">
        <v>196</v>
      </c>
      <c r="B13" s="83">
        <f aca="true" t="shared" si="0" ref="B13:G13">SUM(B9:B12)</f>
        <v>147094</v>
      </c>
      <c r="C13" s="83">
        <f t="shared" si="0"/>
        <v>0</v>
      </c>
      <c r="D13" s="83">
        <f t="shared" si="0"/>
        <v>147094</v>
      </c>
      <c r="E13" s="361">
        <f t="shared" si="0"/>
        <v>154364</v>
      </c>
      <c r="F13" s="193">
        <f t="shared" si="0"/>
        <v>0</v>
      </c>
      <c r="G13" s="193">
        <f t="shared" si="0"/>
        <v>154364</v>
      </c>
      <c r="H13" s="362">
        <f>(D13-G13)/G13*100</f>
        <v>-4.709647327096992</v>
      </c>
      <c r="I13" s="52"/>
      <c r="J13" s="52"/>
    </row>
    <row r="14" spans="1:10" ht="12.75">
      <c r="A14" s="51"/>
      <c r="B14" s="259"/>
      <c r="C14" s="259"/>
      <c r="D14" s="259"/>
      <c r="E14" s="157"/>
      <c r="F14" s="157"/>
      <c r="G14" s="157"/>
      <c r="H14" s="52"/>
      <c r="I14" s="52"/>
      <c r="J14" s="52"/>
    </row>
    <row r="15" spans="1:10" ht="12.75">
      <c r="A15" s="52"/>
      <c r="B15" s="157"/>
      <c r="C15" s="234" t="s">
        <v>17</v>
      </c>
      <c r="D15" s="157"/>
      <c r="E15" s="357"/>
      <c r="F15" s="234" t="s">
        <v>18</v>
      </c>
      <c r="G15" s="157"/>
      <c r="H15" s="358"/>
      <c r="I15" s="52"/>
      <c r="J15" s="52"/>
    </row>
    <row r="16" spans="1:10" ht="24.75" customHeight="1">
      <c r="A16" s="460" t="s">
        <v>27</v>
      </c>
      <c r="B16" s="159" t="s">
        <v>197</v>
      </c>
      <c r="C16" s="360" t="s">
        <v>198</v>
      </c>
      <c r="D16" s="159" t="s">
        <v>152</v>
      </c>
      <c r="E16" s="464" t="s">
        <v>197</v>
      </c>
      <c r="F16" s="360" t="s">
        <v>198</v>
      </c>
      <c r="G16" s="159" t="s">
        <v>152</v>
      </c>
      <c r="H16" s="359" t="s">
        <v>199</v>
      </c>
      <c r="I16" s="52"/>
      <c r="J16" s="52"/>
    </row>
    <row r="17" spans="1:10" ht="12.75">
      <c r="A17" s="52"/>
      <c r="B17" s="157"/>
      <c r="C17" s="194"/>
      <c r="D17" s="194"/>
      <c r="E17" s="420"/>
      <c r="F17" s="421"/>
      <c r="G17" s="421"/>
      <c r="H17" s="357"/>
      <c r="I17" s="52"/>
      <c r="J17" s="52"/>
    </row>
    <row r="18" spans="1:10" ht="12.75">
      <c r="A18" s="461" t="s">
        <v>192</v>
      </c>
      <c r="B18" s="158">
        <v>141909</v>
      </c>
      <c r="C18" s="365">
        <v>1414</v>
      </c>
      <c r="D18" s="365">
        <f>SUM(B18:C18)</f>
        <v>143323</v>
      </c>
      <c r="E18" s="422">
        <v>151299</v>
      </c>
      <c r="F18" s="423">
        <v>820</v>
      </c>
      <c r="G18" s="424">
        <f>SUM(E18:F18)</f>
        <v>152119</v>
      </c>
      <c r="H18" s="362">
        <f>(D18-G18)/G18*100</f>
        <v>-5.782315161156726</v>
      </c>
      <c r="I18" s="52"/>
      <c r="J18" s="52"/>
    </row>
    <row r="19" spans="1:10" ht="25.5">
      <c r="A19" s="462" t="s">
        <v>193</v>
      </c>
      <c r="B19" s="158">
        <v>120294</v>
      </c>
      <c r="C19" s="365">
        <v>1380</v>
      </c>
      <c r="D19" s="365">
        <f>SUM(B19:C19)</f>
        <v>121674</v>
      </c>
      <c r="E19" s="422">
        <v>118927</v>
      </c>
      <c r="F19" s="423">
        <v>1314</v>
      </c>
      <c r="G19" s="424">
        <f>SUM(E19:F19)</f>
        <v>120241</v>
      </c>
      <c r="H19" s="362">
        <f>(D19-G19)/G19*100</f>
        <v>1.1917731888457348</v>
      </c>
      <c r="I19" s="52"/>
      <c r="J19" s="52"/>
    </row>
    <row r="20" spans="1:10" ht="12.75">
      <c r="A20" s="463" t="s">
        <v>194</v>
      </c>
      <c r="B20" s="158">
        <v>31323</v>
      </c>
      <c r="C20" s="365">
        <v>1100</v>
      </c>
      <c r="D20" s="365">
        <f>SUM(B20:C20)</f>
        <v>32423</v>
      </c>
      <c r="E20" s="422">
        <v>31469</v>
      </c>
      <c r="F20" s="423">
        <v>405</v>
      </c>
      <c r="G20" s="424">
        <f>SUM(E20:F20)</f>
        <v>31874</v>
      </c>
      <c r="H20" s="362">
        <f>(D20-G20)/G20*100</f>
        <v>1.7224069774738031</v>
      </c>
      <c r="I20" s="52"/>
      <c r="J20" s="52"/>
    </row>
    <row r="21" spans="1:10" ht="12.75">
      <c r="A21" s="59" t="s">
        <v>195</v>
      </c>
      <c r="B21" s="356"/>
      <c r="C21" s="356">
        <v>-3894</v>
      </c>
      <c r="D21" s="356">
        <f>SUM(B21:C21)</f>
        <v>-3894</v>
      </c>
      <c r="E21" s="425"/>
      <c r="F21" s="426">
        <f>-(820+1314+405)</f>
        <v>-2539</v>
      </c>
      <c r="G21" s="427">
        <f>SUM(E21:F21)</f>
        <v>-2539</v>
      </c>
      <c r="H21" s="364"/>
      <c r="I21" s="52"/>
      <c r="J21" s="52"/>
    </row>
    <row r="22" spans="1:10" ht="12.75">
      <c r="A22" s="52" t="s">
        <v>196</v>
      </c>
      <c r="B22" s="83">
        <f aca="true" t="shared" si="1" ref="B22:G22">SUM(B18:B21)</f>
        <v>293526</v>
      </c>
      <c r="C22" s="83">
        <f t="shared" si="1"/>
        <v>0</v>
      </c>
      <c r="D22" s="83">
        <f t="shared" si="1"/>
        <v>293526</v>
      </c>
      <c r="E22" s="422">
        <f t="shared" si="1"/>
        <v>301695</v>
      </c>
      <c r="F22" s="428">
        <f t="shared" si="1"/>
        <v>0</v>
      </c>
      <c r="G22" s="428">
        <f t="shared" si="1"/>
        <v>301695</v>
      </c>
      <c r="H22" s="362">
        <f>(D22-G22)/G22*100</f>
        <v>-2.707701486600706</v>
      </c>
      <c r="I22" s="52"/>
      <c r="J22" s="52"/>
    </row>
    <row r="23" spans="1:10" ht="12.75">
      <c r="A23" s="52"/>
      <c r="B23" s="157"/>
      <c r="C23" s="157"/>
      <c r="D23" s="157"/>
      <c r="E23" s="157"/>
      <c r="F23" s="157"/>
      <c r="G23" s="160"/>
      <c r="H23" s="83"/>
      <c r="I23" s="52"/>
      <c r="J23" s="52"/>
    </row>
    <row r="24" spans="1:10" ht="12.75">
      <c r="A24" s="52"/>
      <c r="B24" s="52"/>
      <c r="C24" s="234" t="s">
        <v>12</v>
      </c>
      <c r="D24" s="52"/>
      <c r="E24" s="157"/>
      <c r="F24" s="157"/>
      <c r="G24" s="157"/>
      <c r="H24" s="157"/>
      <c r="I24" s="52"/>
      <c r="J24" s="52"/>
    </row>
    <row r="25" spans="1:10" ht="25.5">
      <c r="A25" s="460" t="s">
        <v>27</v>
      </c>
      <c r="B25" s="159" t="s">
        <v>197</v>
      </c>
      <c r="C25" s="360" t="s">
        <v>198</v>
      </c>
      <c r="D25" s="159" t="s">
        <v>152</v>
      </c>
      <c r="I25" s="53"/>
      <c r="J25" s="53"/>
    </row>
    <row r="26" spans="1:10" ht="12.75">
      <c r="A26" s="52"/>
      <c r="B26" s="157"/>
      <c r="C26" s="194"/>
      <c r="D26" s="194"/>
      <c r="I26" s="53"/>
      <c r="J26" s="53"/>
    </row>
    <row r="27" spans="1:10" ht="12.75">
      <c r="A27" s="461" t="s">
        <v>192</v>
      </c>
      <c r="B27" s="158">
        <v>298260</v>
      </c>
      <c r="C27" s="365">
        <v>1810</v>
      </c>
      <c r="D27" s="365">
        <f>SUM(B27:C27)</f>
        <v>300070</v>
      </c>
      <c r="I27" s="61"/>
      <c r="J27" s="55"/>
    </row>
    <row r="28" spans="1:10" ht="25.5">
      <c r="A28" s="462" t="s">
        <v>193</v>
      </c>
      <c r="B28" s="158">
        <v>240549</v>
      </c>
      <c r="C28" s="365">
        <v>2672</v>
      </c>
      <c r="D28" s="365">
        <f>SUM(B28:C28)</f>
        <v>243221</v>
      </c>
      <c r="I28" s="61"/>
      <c r="J28" s="55"/>
    </row>
    <row r="29" spans="1:10" ht="12.75">
      <c r="A29" s="463" t="s">
        <v>194</v>
      </c>
      <c r="B29" s="158">
        <v>67187</v>
      </c>
      <c r="C29" s="365">
        <v>1845</v>
      </c>
      <c r="D29" s="365">
        <f>SUM(B29:C29)</f>
        <v>69032</v>
      </c>
      <c r="I29" s="53"/>
      <c r="J29" s="53"/>
    </row>
    <row r="30" spans="1:10" ht="12.75">
      <c r="A30" s="59" t="s">
        <v>195</v>
      </c>
      <c r="B30" s="356"/>
      <c r="C30" s="356">
        <v>-6327</v>
      </c>
      <c r="D30" s="356">
        <f>SUM(B30:C30)</f>
        <v>-6327</v>
      </c>
      <c r="I30" s="235"/>
      <c r="J30" s="193"/>
    </row>
    <row r="31" spans="1:10" ht="12.75">
      <c r="A31" s="52" t="s">
        <v>196</v>
      </c>
      <c r="B31" s="83">
        <f>SUM(B27:B30)</f>
        <v>605996</v>
      </c>
      <c r="C31" s="83">
        <f>SUM(C27:C30)</f>
        <v>0</v>
      </c>
      <c r="D31" s="83">
        <f>SUM(D27:D30)</f>
        <v>605996</v>
      </c>
      <c r="E31" s="344"/>
      <c r="F31" s="344"/>
      <c r="G31" s="344"/>
      <c r="H31" s="344"/>
      <c r="I31" s="235"/>
      <c r="J31" s="193"/>
    </row>
    <row r="32" spans="1:10" ht="12.75">
      <c r="A32" s="52"/>
      <c r="B32" s="83"/>
      <c r="C32" s="83"/>
      <c r="D32" s="83"/>
      <c r="E32" s="344"/>
      <c r="F32" s="344"/>
      <c r="G32" s="344"/>
      <c r="H32" s="344"/>
      <c r="I32" s="235"/>
      <c r="J32" s="193"/>
    </row>
    <row r="33" spans="1:10" ht="12.75">
      <c r="A33" s="51"/>
      <c r="B33" s="51"/>
      <c r="C33" s="259"/>
      <c r="D33" s="259"/>
      <c r="E33" s="157"/>
      <c r="F33" s="157"/>
      <c r="G33" s="157"/>
      <c r="H33" s="52"/>
      <c r="I33" s="235"/>
      <c r="J33" s="193"/>
    </row>
    <row r="34" spans="1:10" ht="12.75">
      <c r="A34" s="259" t="s">
        <v>200</v>
      </c>
      <c r="B34" s="259"/>
      <c r="C34" s="259"/>
      <c r="D34" s="259"/>
      <c r="E34" s="157"/>
      <c r="F34" s="157"/>
      <c r="G34" s="157"/>
      <c r="H34" s="52"/>
      <c r="I34" s="235"/>
      <c r="J34" s="194"/>
    </row>
    <row r="35" spans="1:10" ht="12.75">
      <c r="A35" s="52"/>
      <c r="B35" s="157"/>
      <c r="C35" s="157"/>
      <c r="D35" s="157"/>
      <c r="E35" s="259"/>
      <c r="F35" s="157"/>
      <c r="G35" s="260"/>
      <c r="H35" s="52"/>
      <c r="I35" s="235"/>
      <c r="J35" s="193"/>
    </row>
    <row r="36" spans="1:11" ht="12.75">
      <c r="A36" s="460" t="s">
        <v>27</v>
      </c>
      <c r="B36" s="156" t="s">
        <v>19</v>
      </c>
      <c r="C36" s="159" t="s">
        <v>0</v>
      </c>
      <c r="D36" s="156" t="s">
        <v>16</v>
      </c>
      <c r="E36" s="159" t="s">
        <v>0</v>
      </c>
      <c r="F36" s="156" t="s">
        <v>17</v>
      </c>
      <c r="G36" s="159" t="s">
        <v>0</v>
      </c>
      <c r="H36" s="156" t="s">
        <v>18</v>
      </c>
      <c r="I36" s="159" t="s">
        <v>0</v>
      </c>
      <c r="J36" s="156" t="s">
        <v>12</v>
      </c>
      <c r="K36" s="159" t="s">
        <v>0</v>
      </c>
    </row>
    <row r="37" spans="1:11" ht="12.75">
      <c r="A37" s="52"/>
      <c r="B37" s="157"/>
      <c r="C37" s="224"/>
      <c r="D37" s="83"/>
      <c r="E37" s="157"/>
      <c r="F37" s="157"/>
      <c r="G37" s="224"/>
      <c r="H37" s="83"/>
      <c r="I37" s="157"/>
      <c r="J37" s="157"/>
      <c r="K37" s="157"/>
    </row>
    <row r="38" spans="1:11" ht="12.75">
      <c r="A38" s="461" t="s">
        <v>192</v>
      </c>
      <c r="B38" s="158">
        <v>8932</v>
      </c>
      <c r="C38" s="177">
        <f>B38/D9*100</f>
        <v>12.578864353312301</v>
      </c>
      <c r="D38" s="83">
        <v>8151</v>
      </c>
      <c r="E38" s="160">
        <f>D38/G9*100</f>
        <v>10.635577186549929</v>
      </c>
      <c r="F38" s="158">
        <v>15740</v>
      </c>
      <c r="G38" s="177">
        <f>F38/D18*100</f>
        <v>10.982187087906338</v>
      </c>
      <c r="H38" s="83">
        <v>16574</v>
      </c>
      <c r="I38" s="160">
        <f>H38/G18*100</f>
        <v>10.89541740348017</v>
      </c>
      <c r="J38" s="83">
        <v>32255</v>
      </c>
      <c r="K38" s="160">
        <f>J38/D27*100</f>
        <v>10.749158529676409</v>
      </c>
    </row>
    <row r="39" spans="1:11" ht="25.5">
      <c r="A39" s="462" t="s">
        <v>193</v>
      </c>
      <c r="B39" s="158">
        <v>4343</v>
      </c>
      <c r="C39" s="177">
        <f>B39/D10*100</f>
        <v>7.17483603442864</v>
      </c>
      <c r="D39" s="83">
        <v>1178</v>
      </c>
      <c r="E39" s="160">
        <f>D39/G10*100</f>
        <v>1.931685879671384</v>
      </c>
      <c r="F39" s="158">
        <v>7701</v>
      </c>
      <c r="G39" s="177">
        <f>F39/D19*100</f>
        <v>6.329207554613146</v>
      </c>
      <c r="H39" s="83">
        <v>2804</v>
      </c>
      <c r="I39" s="160">
        <f>H39/G19*100</f>
        <v>2.331983266938898</v>
      </c>
      <c r="J39" s="83">
        <v>5907</v>
      </c>
      <c r="K39" s="160">
        <f>J39/D28*100</f>
        <v>2.428655420378997</v>
      </c>
    </row>
    <row r="40" spans="1:11" ht="12.75">
      <c r="A40" s="463" t="s">
        <v>194</v>
      </c>
      <c r="B40" s="158">
        <v>1733</v>
      </c>
      <c r="C40" s="177">
        <f>B40/D11*100</f>
        <v>9.86845851602984</v>
      </c>
      <c r="D40" s="83">
        <v>1140</v>
      </c>
      <c r="E40" s="160">
        <f>D40/G11*100</f>
        <v>6.269592476489027</v>
      </c>
      <c r="F40" s="158">
        <v>2010</v>
      </c>
      <c r="G40" s="177">
        <f>F40/D20*100</f>
        <v>6.199302963945348</v>
      </c>
      <c r="H40" s="83">
        <v>245</v>
      </c>
      <c r="I40" s="160">
        <f>H40/G20*100</f>
        <v>0.768651565539311</v>
      </c>
      <c r="J40" s="83">
        <v>5239</v>
      </c>
      <c r="K40" s="160">
        <f>J40/D29*100</f>
        <v>7.589233978444779</v>
      </c>
    </row>
    <row r="41" spans="1:11" ht="12.75">
      <c r="A41" s="465" t="s">
        <v>201</v>
      </c>
      <c r="B41" s="356">
        <v>-142</v>
      </c>
      <c r="C41" s="225"/>
      <c r="D41" s="84">
        <v>-271</v>
      </c>
      <c r="E41" s="161"/>
      <c r="F41" s="356">
        <v>-600</v>
      </c>
      <c r="G41" s="225"/>
      <c r="H41" s="84">
        <v>13410</v>
      </c>
      <c r="I41" s="161"/>
      <c r="J41" s="84">
        <v>12097</v>
      </c>
      <c r="K41" s="161"/>
    </row>
    <row r="42" spans="1:11" ht="12.75">
      <c r="A42" s="52" t="s">
        <v>196</v>
      </c>
      <c r="B42" s="83">
        <f>SUM(B38:B41)</f>
        <v>14866</v>
      </c>
      <c r="C42" s="226">
        <f>B42/D13*100</f>
        <v>10.106462534161828</v>
      </c>
      <c r="D42" s="83">
        <f>SUM(D38:D41)</f>
        <v>10198</v>
      </c>
      <c r="E42" s="160">
        <f>D42/G13*100</f>
        <v>6.606462646731102</v>
      </c>
      <c r="F42" s="83">
        <f>SUM(F38:F41)</f>
        <v>24851</v>
      </c>
      <c r="G42" s="226">
        <f>F42/D22*100</f>
        <v>8.466370951806654</v>
      </c>
      <c r="H42" s="83">
        <f>SUM(H38:H41)</f>
        <v>33033</v>
      </c>
      <c r="I42" s="160">
        <f>H42/G22*100</f>
        <v>10.949137373837816</v>
      </c>
      <c r="J42" s="83">
        <f>SUM(J38:J41)</f>
        <v>55498</v>
      </c>
      <c r="K42" s="160">
        <f>J42/D31*100</f>
        <v>9.158146258391145</v>
      </c>
    </row>
    <row r="43" spans="1:11" ht="12.75">
      <c r="A43" s="68" t="s">
        <v>202</v>
      </c>
      <c r="B43" s="84">
        <v>-1233</v>
      </c>
      <c r="C43" s="415"/>
      <c r="D43" s="84">
        <v>-990</v>
      </c>
      <c r="E43" s="60"/>
      <c r="F43" s="84">
        <v>-2918</v>
      </c>
      <c r="G43" s="350"/>
      <c r="H43" s="84">
        <v>-2090</v>
      </c>
      <c r="I43" s="60"/>
      <c r="J43" s="60">
        <v>-4806</v>
      </c>
      <c r="K43" s="376"/>
    </row>
    <row r="44" spans="1:11" ht="12.75">
      <c r="A44" s="49" t="s">
        <v>39</v>
      </c>
      <c r="B44" s="83">
        <f>SUM(B42:B43)</f>
        <v>13633</v>
      </c>
      <c r="C44" s="341"/>
      <c r="D44" s="57">
        <f>SUM(D42:D43)</f>
        <v>9208</v>
      </c>
      <c r="E44" s="57"/>
      <c r="F44" s="83">
        <f>SUM(F42:F43)</f>
        <v>21933</v>
      </c>
      <c r="G44" s="342"/>
      <c r="H44" s="57">
        <f>SUM(H42:H43)</f>
        <v>30943</v>
      </c>
      <c r="I44" s="57"/>
      <c r="J44" s="57">
        <f>SUM(J42:J43)</f>
        <v>50692</v>
      </c>
      <c r="K44" s="62"/>
    </row>
    <row r="45" spans="1:8" ht="12.75">
      <c r="A45" s="52"/>
      <c r="B45" s="157"/>
      <c r="C45" s="157"/>
      <c r="D45" s="157"/>
      <c r="E45" s="157"/>
      <c r="F45" s="157"/>
      <c r="G45" s="157"/>
      <c r="H45" s="58"/>
    </row>
    <row r="46" spans="1:8" ht="12.75">
      <c r="A46" s="52"/>
      <c r="B46" s="52"/>
      <c r="C46" s="52"/>
      <c r="D46" s="52"/>
      <c r="E46" s="57"/>
      <c r="F46" s="62"/>
      <c r="G46" s="62"/>
      <c r="H46" s="65"/>
    </row>
    <row r="47" spans="1:8" ht="12.75">
      <c r="A47" s="179" t="s">
        <v>203</v>
      </c>
      <c r="B47" s="50"/>
      <c r="C47" s="50"/>
      <c r="D47" s="50"/>
      <c r="E47" s="50"/>
      <c r="F47" s="50"/>
      <c r="H47" s="65"/>
    </row>
    <row r="48" spans="5:8" ht="12.75">
      <c r="E48" s="63"/>
      <c r="F48" s="63"/>
      <c r="G48" s="64"/>
      <c r="H48" s="65"/>
    </row>
    <row r="49" spans="1:8" ht="12.75">
      <c r="A49" s="460" t="s">
        <v>27</v>
      </c>
      <c r="B49" s="377" t="s">
        <v>20</v>
      </c>
      <c r="C49" s="197" t="s">
        <v>21</v>
      </c>
      <c r="D49" s="197" t="s">
        <v>13</v>
      </c>
      <c r="F49" s="69"/>
      <c r="G49" s="69"/>
      <c r="H49" s="65"/>
    </row>
    <row r="50" spans="1:8" ht="12.75">
      <c r="A50" s="66"/>
      <c r="B50" s="198"/>
      <c r="C50" s="198"/>
      <c r="D50" s="198"/>
      <c r="F50" s="163"/>
      <c r="G50" s="163"/>
      <c r="H50" s="65"/>
    </row>
    <row r="51" spans="1:8" ht="12.75">
      <c r="A51" s="179" t="s">
        <v>204</v>
      </c>
      <c r="B51" s="179"/>
      <c r="C51" s="179"/>
      <c r="D51" s="179"/>
      <c r="F51" s="164"/>
      <c r="G51" s="164"/>
      <c r="H51" s="65"/>
    </row>
    <row r="52" spans="1:8" ht="12.75">
      <c r="A52" s="461" t="s">
        <v>192</v>
      </c>
      <c r="B52" s="180">
        <v>279981</v>
      </c>
      <c r="C52" s="180">
        <v>258219</v>
      </c>
      <c r="D52" s="180">
        <v>273722</v>
      </c>
      <c r="F52" s="67"/>
      <c r="G52" s="67"/>
      <c r="H52" s="65"/>
    </row>
    <row r="53" spans="1:8" ht="25.5">
      <c r="A53" s="462" t="s">
        <v>193</v>
      </c>
      <c r="B53" s="181">
        <v>75882</v>
      </c>
      <c r="C53" s="181">
        <v>84257</v>
      </c>
      <c r="D53" s="181">
        <v>75747</v>
      </c>
      <c r="F53" s="67"/>
      <c r="G53" s="67"/>
      <c r="H53" s="65"/>
    </row>
    <row r="54" spans="1:10" ht="12.75">
      <c r="A54" s="463" t="s">
        <v>194</v>
      </c>
      <c r="B54" s="181">
        <v>101064</v>
      </c>
      <c r="C54" s="181">
        <v>83038</v>
      </c>
      <c r="D54" s="181">
        <v>96722</v>
      </c>
      <c r="F54" s="67"/>
      <c r="G54" s="67"/>
      <c r="H54" s="65"/>
      <c r="J54" s="64"/>
    </row>
    <row r="55" spans="1:8" ht="12.75">
      <c r="A55" s="463" t="s">
        <v>201</v>
      </c>
      <c r="B55" s="181">
        <v>497</v>
      </c>
      <c r="C55" s="181">
        <v>381</v>
      </c>
      <c r="D55" s="181">
        <v>458</v>
      </c>
      <c r="F55" s="67"/>
      <c r="G55" s="67"/>
      <c r="H55" s="65"/>
    </row>
    <row r="56" spans="1:8" ht="12.75">
      <c r="A56" s="466" t="s">
        <v>205</v>
      </c>
      <c r="B56" s="182">
        <v>26120</v>
      </c>
      <c r="C56" s="182">
        <v>13937</v>
      </c>
      <c r="D56" s="182">
        <v>31036</v>
      </c>
      <c r="F56" s="67"/>
      <c r="G56" s="67"/>
      <c r="H56" s="65"/>
    </row>
    <row r="57" spans="1:8" ht="12.75">
      <c r="A57" s="52" t="s">
        <v>196</v>
      </c>
      <c r="B57" s="180">
        <f>SUM(B52:B56)</f>
        <v>483544</v>
      </c>
      <c r="C57" s="180">
        <f>SUM(C52:C56)</f>
        <v>439832</v>
      </c>
      <c r="D57" s="180">
        <f>SUM(D52:D56)</f>
        <v>477685</v>
      </c>
      <c r="F57" s="67"/>
      <c r="G57" s="67"/>
      <c r="H57" s="65"/>
    </row>
    <row r="58" spans="2:8" ht="12.75">
      <c r="B58" s="180"/>
      <c r="C58" s="355"/>
      <c r="D58" s="180"/>
      <c r="F58" s="67"/>
      <c r="G58" s="67"/>
      <c r="H58" s="65"/>
    </row>
    <row r="59" spans="1:8" ht="12.75">
      <c r="A59" s="179" t="s">
        <v>95</v>
      </c>
      <c r="B59" s="179"/>
      <c r="C59" s="395"/>
      <c r="D59" s="179"/>
      <c r="F59" s="164"/>
      <c r="G59" s="164"/>
      <c r="H59" s="65"/>
    </row>
    <row r="60" spans="1:8" ht="12.75">
      <c r="A60" s="461" t="s">
        <v>192</v>
      </c>
      <c r="B60" s="180">
        <v>40548</v>
      </c>
      <c r="C60" s="180">
        <v>41149</v>
      </c>
      <c r="D60" s="180">
        <v>38207</v>
      </c>
      <c r="F60" s="67"/>
      <c r="G60" s="67"/>
      <c r="H60" s="65"/>
    </row>
    <row r="61" spans="1:8" ht="25.5">
      <c r="A61" s="462" t="s">
        <v>193</v>
      </c>
      <c r="B61" s="181">
        <v>36493</v>
      </c>
      <c r="C61" s="181">
        <v>35253</v>
      </c>
      <c r="D61" s="181">
        <v>35524</v>
      </c>
      <c r="F61" s="67"/>
      <c r="G61" s="67"/>
      <c r="H61" s="65"/>
    </row>
    <row r="62" spans="1:8" ht="12.75">
      <c r="A62" s="463" t="s">
        <v>194</v>
      </c>
      <c r="B62" s="181">
        <v>16860</v>
      </c>
      <c r="C62" s="181">
        <v>17496</v>
      </c>
      <c r="D62" s="181">
        <v>15440</v>
      </c>
      <c r="F62" s="67"/>
      <c r="G62" s="67"/>
      <c r="H62" s="67"/>
    </row>
    <row r="63" spans="1:8" ht="12.75">
      <c r="A63" s="463" t="s">
        <v>201</v>
      </c>
      <c r="B63" s="181">
        <v>1191</v>
      </c>
      <c r="C63" s="181">
        <v>627</v>
      </c>
      <c r="D63" s="181">
        <v>1071</v>
      </c>
      <c r="F63" s="67"/>
      <c r="G63" s="67"/>
      <c r="H63" s="65"/>
    </row>
    <row r="64" spans="1:8" ht="12.75">
      <c r="A64" s="466" t="s">
        <v>206</v>
      </c>
      <c r="B64" s="182">
        <v>188911</v>
      </c>
      <c r="C64" s="182">
        <v>151391</v>
      </c>
      <c r="D64" s="182">
        <v>182405</v>
      </c>
      <c r="F64" s="67"/>
      <c r="G64" s="67"/>
      <c r="H64" s="65"/>
    </row>
    <row r="65" spans="1:8" ht="12.75">
      <c r="A65" s="52" t="s">
        <v>196</v>
      </c>
      <c r="B65" s="180">
        <f>SUM(B60:B64)</f>
        <v>284003</v>
      </c>
      <c r="C65" s="180">
        <f>SUM(C60:C64)</f>
        <v>245916</v>
      </c>
      <c r="D65" s="180">
        <f>SUM(D60:D64)</f>
        <v>272647</v>
      </c>
      <c r="F65" s="67"/>
      <c r="G65" s="67"/>
      <c r="H65" s="65"/>
    </row>
    <row r="66" spans="2:8" ht="12.75">
      <c r="B66" s="186"/>
      <c r="C66" s="368"/>
      <c r="E66" s="64"/>
      <c r="F66" s="64"/>
      <c r="G66" s="64"/>
      <c r="H66" s="65"/>
    </row>
    <row r="67" spans="1:10" ht="12.75">
      <c r="A67" s="162" t="s">
        <v>27</v>
      </c>
      <c r="B67" s="416" t="s">
        <v>19</v>
      </c>
      <c r="C67" s="416" t="s">
        <v>16</v>
      </c>
      <c r="D67" s="199" t="str">
        <f>F36</f>
        <v>1-6/2009</v>
      </c>
      <c r="E67" s="199" t="str">
        <f>H36</f>
        <v>1-6/2008</v>
      </c>
      <c r="F67" s="199" t="str">
        <f>J36</f>
        <v>1-12/2008</v>
      </c>
      <c r="G67" s="236"/>
      <c r="H67" s="195"/>
      <c r="I67" s="165"/>
      <c r="J67" s="65"/>
    </row>
    <row r="68" spans="1:10" ht="12.75">
      <c r="A68" s="486"/>
      <c r="B68" s="487"/>
      <c r="C68" s="487"/>
      <c r="D68" s="488"/>
      <c r="E68" s="488"/>
      <c r="F68" s="488"/>
      <c r="G68" s="236"/>
      <c r="H68" s="195"/>
      <c r="I68" s="165"/>
      <c r="J68" s="65"/>
    </row>
    <row r="69" spans="1:10" ht="12.75">
      <c r="A69" s="179" t="s">
        <v>207</v>
      </c>
      <c r="B69" s="179"/>
      <c r="C69" s="179"/>
      <c r="D69" s="183"/>
      <c r="E69" s="183"/>
      <c r="F69" s="183"/>
      <c r="G69" s="237"/>
      <c r="H69" s="237"/>
      <c r="I69" s="164"/>
      <c r="J69" s="65"/>
    </row>
    <row r="70" spans="1:10" ht="12.75">
      <c r="A70" s="461" t="s">
        <v>192</v>
      </c>
      <c r="B70" s="180">
        <v>7412</v>
      </c>
      <c r="C70" s="180">
        <v>7977</v>
      </c>
      <c r="D70" s="180">
        <v>14801</v>
      </c>
      <c r="E70" s="180">
        <v>14314</v>
      </c>
      <c r="F70" s="180">
        <v>41823</v>
      </c>
      <c r="G70" s="181"/>
      <c r="H70" s="181"/>
      <c r="I70" s="67"/>
      <c r="J70" s="65"/>
    </row>
    <row r="71" spans="1:10" ht="25.5">
      <c r="A71" s="462" t="s">
        <v>193</v>
      </c>
      <c r="B71" s="158">
        <v>1864</v>
      </c>
      <c r="C71" s="181">
        <v>2459</v>
      </c>
      <c r="D71" s="158">
        <v>2754</v>
      </c>
      <c r="E71" s="181">
        <v>5022</v>
      </c>
      <c r="F71" s="158">
        <v>9679</v>
      </c>
      <c r="G71" s="181"/>
      <c r="H71" s="181"/>
      <c r="I71" s="67"/>
      <c r="J71" s="65"/>
    </row>
    <row r="72" spans="1:9" ht="12.75">
      <c r="A72" s="463" t="s">
        <v>194</v>
      </c>
      <c r="B72" s="181">
        <v>2874</v>
      </c>
      <c r="C72" s="181">
        <v>6892</v>
      </c>
      <c r="D72" s="181">
        <v>6880</v>
      </c>
      <c r="E72" s="181">
        <v>12085</v>
      </c>
      <c r="F72" s="181">
        <v>32657</v>
      </c>
      <c r="G72" s="181"/>
      <c r="H72" s="181"/>
      <c r="I72" s="67"/>
    </row>
    <row r="73" spans="1:9" ht="12.75">
      <c r="A73" s="465" t="s">
        <v>201</v>
      </c>
      <c r="B73" s="182">
        <v>19</v>
      </c>
      <c r="C73" s="182">
        <v>0</v>
      </c>
      <c r="D73" s="182">
        <v>21</v>
      </c>
      <c r="E73" s="182">
        <v>0</v>
      </c>
      <c r="F73" s="182">
        <v>90</v>
      </c>
      <c r="G73" s="181"/>
      <c r="H73" s="181"/>
      <c r="I73" s="67"/>
    </row>
    <row r="74" spans="1:9" ht="12.75">
      <c r="A74" s="52" t="s">
        <v>196</v>
      </c>
      <c r="B74" s="180">
        <f>SUM(B70:B73)</f>
        <v>12169</v>
      </c>
      <c r="C74" s="180">
        <f>SUM(C70:C73)</f>
        <v>17328</v>
      </c>
      <c r="D74" s="180">
        <f>SUM(D70:D73)</f>
        <v>24456</v>
      </c>
      <c r="E74" s="180">
        <f>SUM(E70:E73)</f>
        <v>31421</v>
      </c>
      <c r="F74" s="180">
        <f>SUM(F70:F73)</f>
        <v>84249</v>
      </c>
      <c r="G74" s="181"/>
      <c r="H74" s="181"/>
      <c r="I74" s="67"/>
    </row>
    <row r="75" spans="2:7" ht="12.75">
      <c r="B75" s="180"/>
      <c r="C75" s="368"/>
      <c r="D75" s="180"/>
      <c r="E75" s="67"/>
      <c r="F75" s="67"/>
      <c r="G75" s="65"/>
    </row>
    <row r="76" spans="1:8" ht="12.75">
      <c r="A76" s="179" t="s">
        <v>208</v>
      </c>
      <c r="B76" s="183"/>
      <c r="C76" s="395"/>
      <c r="D76" s="183"/>
      <c r="E76" s="196"/>
      <c r="F76" s="196"/>
      <c r="G76" s="164"/>
      <c r="H76" s="344"/>
    </row>
    <row r="77" spans="1:9" ht="12.75">
      <c r="A77" s="461" t="s">
        <v>192</v>
      </c>
      <c r="B77" s="180">
        <v>6284</v>
      </c>
      <c r="C77" s="429">
        <v>5689</v>
      </c>
      <c r="D77" s="180">
        <v>12535</v>
      </c>
      <c r="E77" s="180">
        <v>11328</v>
      </c>
      <c r="F77" s="180">
        <v>23122</v>
      </c>
      <c r="G77" s="67"/>
      <c r="H77" s="67"/>
      <c r="I77" s="67"/>
    </row>
    <row r="78" spans="1:9" ht="12.75">
      <c r="A78" s="461" t="s">
        <v>209</v>
      </c>
      <c r="B78" s="158">
        <v>2116</v>
      </c>
      <c r="C78" s="181">
        <v>2264</v>
      </c>
      <c r="D78" s="158">
        <v>4346</v>
      </c>
      <c r="E78" s="181">
        <v>4467</v>
      </c>
      <c r="F78" s="158">
        <v>8982</v>
      </c>
      <c r="G78" s="67"/>
      <c r="H78" s="67"/>
      <c r="I78" s="67"/>
    </row>
    <row r="79" spans="1:9" ht="12.75">
      <c r="A79" s="463" t="s">
        <v>194</v>
      </c>
      <c r="B79" s="181">
        <v>1463</v>
      </c>
      <c r="C79" s="181">
        <v>1425</v>
      </c>
      <c r="D79" s="181">
        <v>2933</v>
      </c>
      <c r="E79" s="181">
        <v>2821</v>
      </c>
      <c r="F79" s="181">
        <v>5788</v>
      </c>
      <c r="G79" s="67"/>
      <c r="H79" s="67"/>
      <c r="I79" s="67"/>
    </row>
    <row r="80" spans="1:9" ht="12.75">
      <c r="A80" s="465" t="s">
        <v>201</v>
      </c>
      <c r="B80" s="182"/>
      <c r="C80" s="182">
        <v>1</v>
      </c>
      <c r="D80" s="182">
        <v>1</v>
      </c>
      <c r="E80" s="182">
        <v>2</v>
      </c>
      <c r="F80" s="182">
        <v>3</v>
      </c>
      <c r="G80" s="67"/>
      <c r="H80" s="67"/>
      <c r="I80" s="67"/>
    </row>
    <row r="81" spans="1:9" ht="12.75">
      <c r="A81" s="52" t="s">
        <v>196</v>
      </c>
      <c r="B81" s="180">
        <f>SUM(B77:B80)</f>
        <v>9863</v>
      </c>
      <c r="C81" s="180">
        <f>SUM(C77:C80)</f>
        <v>9379</v>
      </c>
      <c r="D81" s="180">
        <f>SUM(D77:D80)</f>
        <v>19815</v>
      </c>
      <c r="E81" s="180">
        <f>SUM(E77:E80)</f>
        <v>18618</v>
      </c>
      <c r="F81" s="180">
        <f>SUM(F77:F80)</f>
        <v>37895</v>
      </c>
      <c r="G81" s="67"/>
      <c r="H81" s="67"/>
      <c r="I81" s="67"/>
    </row>
    <row r="82" spans="1:7" ht="12.75">
      <c r="A82" s="52"/>
      <c r="B82" s="180"/>
      <c r="C82" s="355"/>
      <c r="D82" s="64"/>
      <c r="E82" s="67"/>
      <c r="F82" s="64"/>
      <c r="G82" s="65"/>
    </row>
    <row r="83" spans="1:5" ht="12.75">
      <c r="A83" s="467" t="s">
        <v>210</v>
      </c>
      <c r="B83" s="354"/>
      <c r="C83" s="354"/>
      <c r="D83" s="183"/>
      <c r="E83" s="183"/>
    </row>
    <row r="84" spans="1:6" ht="25.5">
      <c r="A84" s="468" t="s">
        <v>209</v>
      </c>
      <c r="B84" s="343"/>
      <c r="C84" s="343"/>
      <c r="D84" s="343"/>
      <c r="E84" s="343"/>
      <c r="F84" s="356">
        <v>3090</v>
      </c>
    </row>
    <row r="85" spans="1:6" ht="12.75">
      <c r="A85" s="469" t="s">
        <v>196</v>
      </c>
      <c r="B85" s="355"/>
      <c r="C85" s="355"/>
      <c r="E85" s="181"/>
      <c r="F85" s="180">
        <f>SUM(F84:F84)</f>
        <v>3090</v>
      </c>
    </row>
    <row r="86" ht="12.75">
      <c r="E86" s="65"/>
    </row>
    <row r="87" spans="1:7" ht="38.25" customHeight="1">
      <c r="A87" s="494" t="s">
        <v>275</v>
      </c>
      <c r="B87" s="494"/>
      <c r="C87" s="494"/>
      <c r="D87" s="494"/>
      <c r="E87" s="494"/>
      <c r="F87" s="368"/>
      <c r="G87" s="344"/>
    </row>
  </sheetData>
  <mergeCells count="1">
    <mergeCell ref="A87:E87"/>
  </mergeCells>
  <printOptions/>
  <pageMargins left="0.73" right="0.17" top="0.37" bottom="0.84" header="0.66" footer="0.35"/>
  <pageSetup horizontalDpi="1200" verticalDpi="1200" orientation="portrait" paperSize="9" scale="75" r:id="rId1"/>
  <rowBreaks count="1" manualBreakCount="1">
    <brk id="6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workbookViewId="0" topLeftCell="A6">
      <selection activeCell="A33" sqref="A33:E33"/>
    </sheetView>
  </sheetViews>
  <sheetFormatPr defaultColWidth="9.140625" defaultRowHeight="12.75"/>
  <cols>
    <col min="1" max="1" width="31.28125" style="49" customWidth="1"/>
    <col min="2" max="2" width="12.57421875" style="186" customWidth="1"/>
    <col min="3" max="4" width="12.57421875" style="49" customWidth="1"/>
    <col min="5" max="5" width="12.57421875" style="257" customWidth="1"/>
    <col min="6" max="7" width="12.57421875" style="186" customWidth="1"/>
    <col min="8" max="9" width="12.57421875" style="49" customWidth="1"/>
    <col min="10" max="10" width="9.8515625" style="49" customWidth="1"/>
    <col min="11" max="11" width="10.140625" style="49" bestFit="1" customWidth="1"/>
    <col min="12" max="16384" width="9.140625" style="49" customWidth="1"/>
  </cols>
  <sheetData>
    <row r="1" spans="1:9" ht="12.75">
      <c r="A1" s="48" t="s">
        <v>5</v>
      </c>
      <c r="B1" s="255"/>
      <c r="C1" s="48"/>
      <c r="D1" s="48"/>
      <c r="E1" s="224"/>
      <c r="F1" s="255"/>
      <c r="G1" s="255"/>
      <c r="H1" s="48"/>
      <c r="I1" s="48"/>
    </row>
    <row r="3" spans="1:9" ht="15.75">
      <c r="A3" s="97" t="s">
        <v>212</v>
      </c>
      <c r="B3" s="417"/>
      <c r="C3" s="97"/>
      <c r="D3" s="97"/>
      <c r="E3" s="256"/>
      <c r="F3" s="179"/>
      <c r="G3" s="179"/>
      <c r="H3" s="50"/>
      <c r="I3" s="50"/>
    </row>
    <row r="4" ht="12.75">
      <c r="J4" s="50"/>
    </row>
    <row r="5" spans="1:10" ht="12.75">
      <c r="A5" s="470" t="s">
        <v>27</v>
      </c>
      <c r="B5" s="184" t="s">
        <v>19</v>
      </c>
      <c r="C5" s="184" t="s">
        <v>11</v>
      </c>
      <c r="D5" s="184" t="s">
        <v>14</v>
      </c>
      <c r="E5" s="184" t="s">
        <v>15</v>
      </c>
      <c r="F5" s="184" t="s">
        <v>16</v>
      </c>
      <c r="G5" s="184" t="s">
        <v>10</v>
      </c>
      <c r="H5" s="184" t="s">
        <v>8</v>
      </c>
      <c r="I5" s="184" t="s">
        <v>7</v>
      </c>
      <c r="J5" s="69"/>
    </row>
    <row r="6" spans="1:10" ht="12.75">
      <c r="A6" s="65"/>
      <c r="B6" s="185"/>
      <c r="C6" s="185"/>
      <c r="D6" s="185"/>
      <c r="E6" s="185"/>
      <c r="F6" s="185"/>
      <c r="G6" s="185"/>
      <c r="H6" s="185"/>
      <c r="I6" s="185"/>
      <c r="J6" s="69"/>
    </row>
    <row r="7" spans="1:9" ht="12.75">
      <c r="A7" s="50" t="s">
        <v>28</v>
      </c>
      <c r="B7" s="179"/>
      <c r="C7" s="179"/>
      <c r="D7" s="179"/>
      <c r="E7" s="179"/>
      <c r="F7" s="179"/>
      <c r="G7" s="179"/>
      <c r="H7" s="179"/>
      <c r="I7" s="179"/>
    </row>
    <row r="8" spans="1:14" ht="12.75">
      <c r="A8" s="56" t="s">
        <v>192</v>
      </c>
      <c r="B8" s="180">
        <v>71008</v>
      </c>
      <c r="C8" s="180">
        <v>72315</v>
      </c>
      <c r="D8" s="180">
        <v>74211</v>
      </c>
      <c r="E8" s="180">
        <v>73740</v>
      </c>
      <c r="F8" s="180">
        <v>76639</v>
      </c>
      <c r="G8" s="180">
        <v>75480</v>
      </c>
      <c r="H8" s="180">
        <v>74788</v>
      </c>
      <c r="I8" s="180">
        <v>67915</v>
      </c>
      <c r="J8" s="64"/>
      <c r="K8" s="70"/>
      <c r="L8" s="70"/>
      <c r="M8" s="70"/>
      <c r="N8" s="70"/>
    </row>
    <row r="9" spans="1:12" ht="12.75">
      <c r="A9" s="56" t="s">
        <v>209</v>
      </c>
      <c r="B9" s="158">
        <v>60531</v>
      </c>
      <c r="C9" s="158">
        <v>61143</v>
      </c>
      <c r="D9" s="158">
        <v>62861</v>
      </c>
      <c r="E9" s="158">
        <v>60124</v>
      </c>
      <c r="F9" s="158">
        <v>60983</v>
      </c>
      <c r="G9" s="158">
        <v>59253</v>
      </c>
      <c r="H9" s="158">
        <v>58458</v>
      </c>
      <c r="I9" s="158">
        <v>55496</v>
      </c>
      <c r="J9" s="64"/>
      <c r="K9" s="70"/>
      <c r="L9" s="70"/>
    </row>
    <row r="10" spans="1:12" ht="12.75">
      <c r="A10" s="471" t="s">
        <v>194</v>
      </c>
      <c r="B10" s="181">
        <v>17561</v>
      </c>
      <c r="C10" s="181">
        <v>14862</v>
      </c>
      <c r="D10" s="181">
        <v>18062</v>
      </c>
      <c r="E10" s="181">
        <v>19091</v>
      </c>
      <c r="F10" s="181">
        <v>18183</v>
      </c>
      <c r="G10" s="181">
        <v>13696</v>
      </c>
      <c r="H10" s="181">
        <v>16207</v>
      </c>
      <c r="I10" s="181">
        <v>16357</v>
      </c>
      <c r="J10" s="64"/>
      <c r="K10" s="70"/>
      <c r="L10" s="70"/>
    </row>
    <row r="11" spans="1:12" ht="12.75">
      <c r="A11" s="56" t="s">
        <v>201</v>
      </c>
      <c r="B11" s="181"/>
      <c r="C11" s="181"/>
      <c r="D11" s="181"/>
      <c r="E11" s="181"/>
      <c r="F11" s="181"/>
      <c r="G11" s="181"/>
      <c r="H11" s="181">
        <v>1</v>
      </c>
      <c r="I11" s="181">
        <v>3</v>
      </c>
      <c r="J11" s="64"/>
      <c r="K11" s="70"/>
      <c r="L11" s="70"/>
    </row>
    <row r="12" spans="1:12" ht="12.75">
      <c r="A12" s="59" t="s">
        <v>213</v>
      </c>
      <c r="B12" s="182">
        <v>-2006</v>
      </c>
      <c r="C12" s="182">
        <v>-1888</v>
      </c>
      <c r="D12" s="182">
        <v>-2076</v>
      </c>
      <c r="E12" s="182">
        <v>-1712</v>
      </c>
      <c r="F12" s="182">
        <v>-1441</v>
      </c>
      <c r="G12" s="182">
        <v>-1098</v>
      </c>
      <c r="H12" s="182">
        <v>-1282</v>
      </c>
      <c r="I12" s="182">
        <v>-1202</v>
      </c>
      <c r="J12" s="64"/>
      <c r="K12" s="70"/>
      <c r="L12" s="70"/>
    </row>
    <row r="13" spans="1:14" ht="12.75">
      <c r="A13" s="52" t="s">
        <v>196</v>
      </c>
      <c r="B13" s="180">
        <f>SUM(B8:B12)</f>
        <v>147094</v>
      </c>
      <c r="C13" s="180">
        <f>SUM(C8:C12)</f>
        <v>146432</v>
      </c>
      <c r="D13" s="180">
        <f aca="true" t="shared" si="0" ref="D13:I13">SUM(D8:D12)</f>
        <v>153058</v>
      </c>
      <c r="E13" s="180">
        <f t="shared" si="0"/>
        <v>151243</v>
      </c>
      <c r="F13" s="180">
        <f t="shared" si="0"/>
        <v>154364</v>
      </c>
      <c r="G13" s="180">
        <f t="shared" si="0"/>
        <v>147331</v>
      </c>
      <c r="H13" s="180">
        <f t="shared" si="0"/>
        <v>148172</v>
      </c>
      <c r="I13" s="180">
        <f t="shared" si="0"/>
        <v>138569</v>
      </c>
      <c r="J13" s="64"/>
      <c r="K13" s="71"/>
      <c r="L13" s="70"/>
      <c r="M13" s="70"/>
      <c r="N13" s="70"/>
    </row>
    <row r="14" spans="3:11" ht="12.75">
      <c r="C14" s="186"/>
      <c r="D14" s="186"/>
      <c r="E14" s="186"/>
      <c r="H14" s="186"/>
      <c r="I14" s="180"/>
      <c r="J14" s="64"/>
      <c r="K14" s="70"/>
    </row>
    <row r="15" spans="1:11" ht="12.75">
      <c r="A15" s="50" t="s">
        <v>36</v>
      </c>
      <c r="B15" s="179"/>
      <c r="C15" s="179"/>
      <c r="D15" s="179"/>
      <c r="E15" s="179"/>
      <c r="F15" s="179"/>
      <c r="G15" s="179"/>
      <c r="H15" s="179"/>
      <c r="I15" s="183"/>
      <c r="J15" s="64"/>
      <c r="K15" s="64"/>
    </row>
    <row r="16" spans="1:12" ht="12.75">
      <c r="A16" s="56" t="s">
        <v>192</v>
      </c>
      <c r="B16" s="180">
        <v>8932</v>
      </c>
      <c r="C16" s="180">
        <v>6808</v>
      </c>
      <c r="D16" s="180">
        <v>5957</v>
      </c>
      <c r="E16" s="180">
        <v>9723</v>
      </c>
      <c r="F16" s="180">
        <v>8151</v>
      </c>
      <c r="G16" s="180">
        <v>8423</v>
      </c>
      <c r="H16" s="180">
        <v>8372</v>
      </c>
      <c r="I16" s="180">
        <v>9730</v>
      </c>
      <c r="J16" s="64"/>
      <c r="K16" s="64"/>
      <c r="L16" s="64"/>
    </row>
    <row r="17" spans="1:12" ht="12.75">
      <c r="A17" s="56" t="s">
        <v>209</v>
      </c>
      <c r="B17" s="158">
        <v>4343</v>
      </c>
      <c r="C17" s="158">
        <v>3358</v>
      </c>
      <c r="D17" s="158">
        <v>-1945</v>
      </c>
      <c r="E17" s="158">
        <v>5048</v>
      </c>
      <c r="F17" s="158">
        <v>1178</v>
      </c>
      <c r="G17" s="158">
        <v>1626</v>
      </c>
      <c r="H17" s="158">
        <v>4112</v>
      </c>
      <c r="I17" s="158">
        <v>4644</v>
      </c>
      <c r="J17" s="64"/>
      <c r="K17" s="64"/>
      <c r="L17" s="64"/>
    </row>
    <row r="18" spans="1:12" ht="12.75">
      <c r="A18" s="471" t="s">
        <v>194</v>
      </c>
      <c r="B18" s="181">
        <v>1733</v>
      </c>
      <c r="C18" s="181">
        <v>277</v>
      </c>
      <c r="D18" s="181">
        <v>1529</v>
      </c>
      <c r="E18" s="181">
        <v>3465</v>
      </c>
      <c r="F18" s="181">
        <v>1140</v>
      </c>
      <c r="G18" s="181">
        <v>-895</v>
      </c>
      <c r="H18" s="181">
        <v>83</v>
      </c>
      <c r="I18" s="181">
        <v>1702</v>
      </c>
      <c r="J18" s="64"/>
      <c r="K18" s="64"/>
      <c r="L18" s="64"/>
    </row>
    <row r="19" spans="1:12" ht="12.75">
      <c r="A19" s="59" t="s">
        <v>201</v>
      </c>
      <c r="B19" s="182">
        <v>-142</v>
      </c>
      <c r="C19" s="182">
        <v>-458</v>
      </c>
      <c r="D19" s="182">
        <v>-660</v>
      </c>
      <c r="E19" s="182">
        <v>-653</v>
      </c>
      <c r="F19" s="182">
        <v>-271</v>
      </c>
      <c r="G19" s="182">
        <v>13681</v>
      </c>
      <c r="H19" s="182">
        <v>-468</v>
      </c>
      <c r="I19" s="182">
        <v>-601</v>
      </c>
      <c r="J19" s="64"/>
      <c r="K19" s="64"/>
      <c r="L19" s="64"/>
    </row>
    <row r="20" spans="1:12" ht="12.75">
      <c r="A20" s="52" t="s">
        <v>196</v>
      </c>
      <c r="B20" s="180">
        <f>SUM(B16:B19)</f>
        <v>14866</v>
      </c>
      <c r="C20" s="180">
        <f>SUM(C16:C19)</f>
        <v>9985</v>
      </c>
      <c r="D20" s="180">
        <f aca="true" t="shared" si="1" ref="D20:I20">SUM(D16:D19)</f>
        <v>4881</v>
      </c>
      <c r="E20" s="180">
        <f t="shared" si="1"/>
        <v>17583</v>
      </c>
      <c r="F20" s="180">
        <f t="shared" si="1"/>
        <v>10198</v>
      </c>
      <c r="G20" s="180">
        <f t="shared" si="1"/>
        <v>22835</v>
      </c>
      <c r="H20" s="180">
        <f t="shared" si="1"/>
        <v>12099</v>
      </c>
      <c r="I20" s="180">
        <f t="shared" si="1"/>
        <v>15475</v>
      </c>
      <c r="J20" s="64"/>
      <c r="K20" s="64"/>
      <c r="L20" s="64"/>
    </row>
    <row r="21" spans="3:11" ht="12.75">
      <c r="C21" s="186"/>
      <c r="D21" s="186"/>
      <c r="E21" s="186"/>
      <c r="H21" s="186"/>
      <c r="I21" s="186"/>
      <c r="J21" s="64"/>
      <c r="K21" s="72"/>
    </row>
    <row r="22" spans="1:11" ht="12.75">
      <c r="A22" s="50" t="s">
        <v>214</v>
      </c>
      <c r="B22" s="179"/>
      <c r="C22" s="179"/>
      <c r="D22" s="179"/>
      <c r="E22" s="179"/>
      <c r="F22" s="179"/>
      <c r="G22" s="179"/>
      <c r="H22" s="179"/>
      <c r="I22" s="179"/>
      <c r="J22" s="64"/>
      <c r="K22" s="53"/>
    </row>
    <row r="23" spans="1:11" ht="12.75">
      <c r="A23" s="56" t="s">
        <v>192</v>
      </c>
      <c r="B23" s="187">
        <f>B16/B8*100</f>
        <v>12.578864353312301</v>
      </c>
      <c r="C23" s="187">
        <f aca="true" t="shared" si="2" ref="C23:D25">C16/C8*100</f>
        <v>9.414367696881698</v>
      </c>
      <c r="D23" s="187">
        <f t="shared" si="2"/>
        <v>8.027111883683013</v>
      </c>
      <c r="E23" s="187">
        <f aca="true" t="shared" si="3" ref="E23:I25">E16/E8*100</f>
        <v>13.185516680227828</v>
      </c>
      <c r="F23" s="187">
        <f t="shared" si="3"/>
        <v>10.635577186549929</v>
      </c>
      <c r="G23" s="187">
        <f t="shared" si="3"/>
        <v>11.159247482776895</v>
      </c>
      <c r="H23" s="187">
        <f t="shared" si="3"/>
        <v>11.194309247472857</v>
      </c>
      <c r="I23" s="187">
        <f t="shared" si="3"/>
        <v>14.32673194434219</v>
      </c>
      <c r="J23" s="64"/>
      <c r="K23" s="72"/>
    </row>
    <row r="24" spans="1:11" ht="12.75">
      <c r="A24" s="56" t="s">
        <v>209</v>
      </c>
      <c r="B24" s="366">
        <f>B17/B9*100</f>
        <v>7.17483603442864</v>
      </c>
      <c r="C24" s="366">
        <f t="shared" si="2"/>
        <v>5.492043242889619</v>
      </c>
      <c r="D24" s="366">
        <f t="shared" si="2"/>
        <v>-3.094128314853407</v>
      </c>
      <c r="E24" s="366">
        <f t="shared" si="3"/>
        <v>8.395981637948239</v>
      </c>
      <c r="F24" s="366">
        <f t="shared" si="3"/>
        <v>1.931685879671384</v>
      </c>
      <c r="G24" s="366">
        <f t="shared" si="3"/>
        <v>2.744164852412536</v>
      </c>
      <c r="H24" s="366">
        <f t="shared" si="3"/>
        <v>7.034109959287009</v>
      </c>
      <c r="I24" s="366">
        <f t="shared" si="3"/>
        <v>8.368170678967854</v>
      </c>
      <c r="J24" s="64"/>
      <c r="K24" s="64"/>
    </row>
    <row r="25" spans="1:11" ht="12.75">
      <c r="A25" s="59" t="s">
        <v>194</v>
      </c>
      <c r="B25" s="367">
        <f>B18/B10*100</f>
        <v>9.86845851602984</v>
      </c>
      <c r="C25" s="367">
        <f t="shared" si="2"/>
        <v>1.8638137531960703</v>
      </c>
      <c r="D25" s="367">
        <f t="shared" si="2"/>
        <v>8.465286236297198</v>
      </c>
      <c r="E25" s="367">
        <f t="shared" si="3"/>
        <v>18.149913571840134</v>
      </c>
      <c r="F25" s="367">
        <f t="shared" si="3"/>
        <v>6.269592476489027</v>
      </c>
      <c r="G25" s="367">
        <f t="shared" si="3"/>
        <v>-6.534754672897196</v>
      </c>
      <c r="H25" s="367">
        <f t="shared" si="3"/>
        <v>0.5121243906953785</v>
      </c>
      <c r="I25" s="367">
        <f t="shared" si="3"/>
        <v>10.40533105092621</v>
      </c>
      <c r="J25" s="64"/>
      <c r="K25" s="64"/>
    </row>
    <row r="26" spans="1:11" ht="12.75">
      <c r="A26" s="52" t="s">
        <v>196</v>
      </c>
      <c r="B26" s="187">
        <f>B20/B13*100</f>
        <v>10.106462534161828</v>
      </c>
      <c r="C26" s="187">
        <f aca="true" t="shared" si="4" ref="C26:I26">C20/C13*100</f>
        <v>6.818864729020979</v>
      </c>
      <c r="D26" s="187">
        <f t="shared" si="4"/>
        <v>3.1889871813299533</v>
      </c>
      <c r="E26" s="187">
        <f t="shared" si="4"/>
        <v>11.625662014109745</v>
      </c>
      <c r="F26" s="187">
        <f t="shared" si="4"/>
        <v>6.606462646731102</v>
      </c>
      <c r="G26" s="187">
        <f t="shared" si="4"/>
        <v>15.499114239365783</v>
      </c>
      <c r="H26" s="187">
        <f t="shared" si="4"/>
        <v>8.165510352833195</v>
      </c>
      <c r="I26" s="187">
        <f t="shared" si="4"/>
        <v>11.167721496149932</v>
      </c>
      <c r="J26" s="64"/>
      <c r="K26" s="64"/>
    </row>
    <row r="27" spans="3:11" ht="12.75">
      <c r="C27" s="186"/>
      <c r="D27" s="186"/>
      <c r="E27" s="186"/>
      <c r="H27" s="186"/>
      <c r="I27" s="186"/>
      <c r="J27" s="64"/>
      <c r="K27" s="64"/>
    </row>
    <row r="28" spans="1:10" ht="12.75">
      <c r="A28" s="68" t="s">
        <v>215</v>
      </c>
      <c r="B28" s="182">
        <v>-1233</v>
      </c>
      <c r="C28" s="182">
        <v>-1685</v>
      </c>
      <c r="D28" s="182">
        <v>-1370</v>
      </c>
      <c r="E28" s="182">
        <v>-1346</v>
      </c>
      <c r="F28" s="182">
        <v>-990</v>
      </c>
      <c r="G28" s="182">
        <v>-1100</v>
      </c>
      <c r="H28" s="182">
        <v>-1247</v>
      </c>
      <c r="I28" s="182">
        <v>-1294</v>
      </c>
      <c r="J28" s="64"/>
    </row>
    <row r="29" spans="1:10" ht="12.75">
      <c r="A29" s="472"/>
      <c r="B29" s="185"/>
      <c r="C29" s="185"/>
      <c r="D29" s="352"/>
      <c r="E29" s="352"/>
      <c r="F29" s="352"/>
      <c r="G29" s="352"/>
      <c r="H29" s="352"/>
      <c r="I29" s="352"/>
      <c r="J29" s="64"/>
    </row>
    <row r="30" spans="1:9" ht="12.75">
      <c r="A30" s="473" t="s">
        <v>39</v>
      </c>
      <c r="B30" s="178">
        <f aca="true" t="shared" si="5" ref="B30:I30">B20+B28</f>
        <v>13633</v>
      </c>
      <c r="C30" s="178">
        <f t="shared" si="5"/>
        <v>8300</v>
      </c>
      <c r="D30" s="178">
        <f t="shared" si="5"/>
        <v>3511</v>
      </c>
      <c r="E30" s="178">
        <f t="shared" si="5"/>
        <v>16237</v>
      </c>
      <c r="F30" s="178">
        <f t="shared" si="5"/>
        <v>9208</v>
      </c>
      <c r="G30" s="178">
        <f t="shared" si="5"/>
        <v>21735</v>
      </c>
      <c r="H30" s="178">
        <f t="shared" si="5"/>
        <v>10852</v>
      </c>
      <c r="I30" s="178">
        <f t="shared" si="5"/>
        <v>14181</v>
      </c>
    </row>
    <row r="31" spans="4:10" ht="12.75">
      <c r="D31" s="178"/>
      <c r="E31" s="178"/>
      <c r="F31" s="178"/>
      <c r="G31" s="258"/>
      <c r="H31" s="63"/>
      <c r="I31" s="63"/>
      <c r="J31" s="64"/>
    </row>
    <row r="32" spans="9:10" ht="12.75">
      <c r="I32" s="85"/>
      <c r="J32" s="64"/>
    </row>
    <row r="33" spans="1:5" ht="26.25" customHeight="1">
      <c r="A33" s="494" t="s">
        <v>211</v>
      </c>
      <c r="B33" s="494"/>
      <c r="C33" s="494"/>
      <c r="D33" s="494"/>
      <c r="E33" s="494"/>
    </row>
    <row r="35" spans="3:4" ht="12.75">
      <c r="C35" s="178"/>
      <c r="D35" s="64"/>
    </row>
    <row r="36" ht="12.75">
      <c r="D36" s="64"/>
    </row>
    <row r="37" ht="12.75">
      <c r="D37" s="64"/>
    </row>
    <row r="38" ht="12.75">
      <c r="D38" s="64"/>
    </row>
    <row r="39" ht="12.75">
      <c r="D39" s="64"/>
    </row>
    <row r="40" ht="12.75">
      <c r="D40" s="64"/>
    </row>
  </sheetData>
  <mergeCells count="1">
    <mergeCell ref="A33:E33"/>
  </mergeCells>
  <printOptions/>
  <pageMargins left="0.75" right="0.75" top="1" bottom="1" header="0.4921259845" footer="0.4921259845"/>
  <pageSetup fitToHeight="1" fitToWidth="1"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Tuula Henriksson</cp:lastModifiedBy>
  <cp:lastPrinted>2009-07-24T06:39:40Z</cp:lastPrinted>
  <dcterms:created xsi:type="dcterms:W3CDTF">2007-03-05T06:29:45Z</dcterms:created>
  <dcterms:modified xsi:type="dcterms:W3CDTF">2009-10-23T09:36:56Z</dcterms:modified>
  <cp:category/>
  <cp:version/>
  <cp:contentType/>
  <cp:contentStatus/>
</cp:coreProperties>
</file>